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risnik\Desktop\centar\"/>
    </mc:Choice>
  </mc:AlternateContent>
  <xr:revisionPtr revIDLastSave="0" documentId="13_ncr:1_{43661EE8-2C85-4120-8667-A3E2A62C8457}" xr6:coauthVersionLast="47" xr6:coauthVersionMax="47" xr10:uidLastSave="{00000000-0000-0000-0000-000000000000}"/>
  <bookViews>
    <workbookView xWindow="0" yWindow="450" windowWidth="38400" windowHeight="2115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H70" i="2" l="1"/>
  <c r="H69" i="2"/>
  <c r="I67" i="2"/>
  <c r="I66" i="2" s="1"/>
  <c r="I65" i="2" s="1"/>
  <c r="H67" i="2"/>
  <c r="H66" i="2" s="1"/>
  <c r="H65" i="2" s="1"/>
  <c r="H64" i="2"/>
  <c r="H63" i="2"/>
  <c r="H62" i="2"/>
  <c r="H61" i="2"/>
  <c r="H57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28" i="2" s="1"/>
  <c r="H27" i="2" s="1"/>
  <c r="H26" i="2" s="1"/>
  <c r="H25" i="2" s="1"/>
  <c r="H31" i="2"/>
  <c r="H30" i="2"/>
  <c r="H29" i="2"/>
  <c r="I28" i="2"/>
  <c r="I27" i="2" s="1"/>
  <c r="I26" i="2" s="1"/>
  <c r="I25" i="2" s="1"/>
  <c r="H20" i="2"/>
  <c r="H19" i="2"/>
  <c r="H18" i="2" s="1"/>
  <c r="H15" i="2"/>
  <c r="H14" i="2"/>
  <c r="H13" i="2"/>
  <c r="I12" i="2"/>
  <c r="I11" i="2" s="1"/>
  <c r="I10" i="2" s="1"/>
  <c r="I9" i="2" s="1"/>
  <c r="H12" i="2"/>
  <c r="F9" i="2"/>
  <c r="F17" i="2"/>
  <c r="F18" i="2"/>
  <c r="F20" i="2"/>
  <c r="G12" i="2"/>
  <c r="G11" i="2" s="1"/>
  <c r="G10" i="2" s="1"/>
  <c r="G9" i="2" s="1"/>
  <c r="F12" i="2"/>
  <c r="F13" i="2"/>
  <c r="F14" i="2"/>
  <c r="F15" i="2"/>
  <c r="F19" i="2"/>
  <c r="G28" i="2"/>
  <c r="G27" i="2" s="1"/>
  <c r="G26" i="2" s="1"/>
  <c r="G25" i="2" s="1"/>
  <c r="F29" i="2"/>
  <c r="F28" i="2" s="1"/>
  <c r="F27" i="2" s="1"/>
  <c r="F26" i="2" s="1"/>
  <c r="F25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7" i="2"/>
  <c r="G65" i="2"/>
  <c r="G66" i="2"/>
  <c r="G67" i="2"/>
  <c r="F69" i="2"/>
  <c r="F70" i="2"/>
  <c r="F67" i="2" s="1"/>
  <c r="F66" i="2" s="1"/>
  <c r="F65" i="2" s="1"/>
  <c r="F61" i="2"/>
  <c r="F62" i="2"/>
  <c r="F63" i="2"/>
  <c r="F64" i="2"/>
  <c r="I23" i="1"/>
  <c r="I18" i="1" s="1"/>
  <c r="I24" i="1"/>
  <c r="G23" i="1"/>
  <c r="G18" i="1" s="1"/>
  <c r="G24" i="1"/>
  <c r="F18" i="1"/>
  <c r="F19" i="1"/>
  <c r="H34" i="1"/>
  <c r="H33" i="1"/>
  <c r="I32" i="1"/>
  <c r="H32" i="1"/>
  <c r="I31" i="1"/>
  <c r="H31" i="1"/>
  <c r="H26" i="1"/>
  <c r="H25" i="1"/>
  <c r="H24" i="1" s="1"/>
  <c r="H23" i="1" s="1"/>
  <c r="G32" i="1"/>
  <c r="F32" i="1"/>
  <c r="F23" i="1"/>
  <c r="F24" i="1"/>
  <c r="F25" i="1"/>
  <c r="F26" i="1"/>
  <c r="F34" i="1"/>
  <c r="F33" i="1"/>
  <c r="G31" i="1"/>
  <c r="E18" i="1"/>
  <c r="D34" i="1"/>
  <c r="D31" i="1" s="1"/>
  <c r="D17" i="1" s="1"/>
  <c r="D33" i="1"/>
  <c r="E31" i="1"/>
  <c r="E17" i="1" s="1"/>
  <c r="E16" i="1" s="1"/>
  <c r="I8" i="2" l="1"/>
  <c r="H16" i="2"/>
  <c r="H9" i="2" s="1"/>
  <c r="H8" i="2" s="1"/>
  <c r="H17" i="2"/>
  <c r="G8" i="2"/>
  <c r="F8" i="2"/>
  <c r="F16" i="2"/>
  <c r="I17" i="1"/>
  <c r="I16" i="1" s="1"/>
  <c r="G17" i="1"/>
  <c r="G16" i="1" s="1"/>
  <c r="H17" i="1"/>
  <c r="H18" i="1"/>
  <c r="H16" i="1"/>
  <c r="F31" i="1"/>
  <c r="F16" i="1" s="1"/>
  <c r="F17" i="1"/>
  <c r="D16" i="1"/>
  <c r="D18" i="1"/>
</calcChain>
</file>

<file path=xl/sharedStrings.xml><?xml version="1.0" encoding="utf-8"?>
<sst xmlns="http://schemas.openxmlformats.org/spreadsheetml/2006/main" count="283" uniqueCount="146">
  <si>
    <t/>
  </si>
  <si>
    <t>Trg Čazmanskog Kaptola 13</t>
  </si>
  <si>
    <t>43240 Čazma</t>
  </si>
  <si>
    <t>POZICIJA</t>
  </si>
  <si>
    <t>BROJ KONTA</t>
  </si>
  <si>
    <t>VRSTA PRIHODA / PRIMITAKA</t>
  </si>
  <si>
    <t>PLANIRANO (€)</t>
  </si>
  <si>
    <t>PLANIRANO (HRK)</t>
  </si>
  <si>
    <t>SVEUKUPNO PRIHODI</t>
  </si>
  <si>
    <t>Razdjel</t>
  </si>
  <si>
    <t>000</t>
  </si>
  <si>
    <t>PRIHODI</t>
  </si>
  <si>
    <t>Glava</t>
  </si>
  <si>
    <t>00002</t>
  </si>
  <si>
    <t>PRIHOD PRORAČUNSKIH KORISNIKA</t>
  </si>
  <si>
    <t xml:space="preserve">Izvor </t>
  </si>
  <si>
    <t>3.5.</t>
  </si>
  <si>
    <t>Vlastiti prihodi - CZK</t>
  </si>
  <si>
    <t xml:space="preserve">Korisnik </t>
  </si>
  <si>
    <t>03</t>
  </si>
  <si>
    <t>CENTAR ZA KULTURU ČAZMA</t>
  </si>
  <si>
    <t>P0055</t>
  </si>
  <si>
    <t>64</t>
  </si>
  <si>
    <t>Prihodi od zakupa i iznajmljivanja imovine</t>
  </si>
  <si>
    <t>P0056</t>
  </si>
  <si>
    <t>65</t>
  </si>
  <si>
    <t>Ostali nespomenuti prihodi</t>
  </si>
  <si>
    <t>5.1.005</t>
  </si>
  <si>
    <t>Pomoći - Centar za kulturu</t>
  </si>
  <si>
    <t>P0014</t>
  </si>
  <si>
    <t>63</t>
  </si>
  <si>
    <t>Tekuće pomoći proračunskim korisnicima iz proračuna koji im nije nadležan</t>
  </si>
  <si>
    <t>P0015</t>
  </si>
  <si>
    <t>Kapitalne pomoći proračunskim korisnicima iz proračuna koji im nije nadležan</t>
  </si>
  <si>
    <t>5.2.004</t>
  </si>
  <si>
    <t>Pomoći EU - Centar za kulturu</t>
  </si>
  <si>
    <t>P0069</t>
  </si>
  <si>
    <t>Kapitalne pomoći temeljem prijenosa EU sredstava</t>
  </si>
  <si>
    <t>VRSTA RASHODA / IZDATKA</t>
  </si>
  <si>
    <t>SVEUKUPNO RASHODI / IZDACI</t>
  </si>
  <si>
    <t>003</t>
  </si>
  <si>
    <t>UPRAVNI ODJEL ZA DRUŠTVENE DJELATNOSTI, OBRAZOVANJE I ODNOSE S JAVNOŠĆU</t>
  </si>
  <si>
    <t>00301</t>
  </si>
  <si>
    <t>Proračunski korisnik</t>
  </si>
  <si>
    <t>42161</t>
  </si>
  <si>
    <t>Program</t>
  </si>
  <si>
    <t>1007</t>
  </si>
  <si>
    <t>Program javnih potreba u kulturi</t>
  </si>
  <si>
    <t>Aktivnost</t>
  </si>
  <si>
    <t>A100706</t>
  </si>
  <si>
    <t>Centar za kulturu - Investicijski program</t>
  </si>
  <si>
    <t>1.1.</t>
  </si>
  <si>
    <t>Opći prihodi i primici</t>
  </si>
  <si>
    <t xml:space="preserve">Funkcijska klasifikacija </t>
  </si>
  <si>
    <t>0820</t>
  </si>
  <si>
    <t>Službe kulture</t>
  </si>
  <si>
    <t>R0247</t>
  </si>
  <si>
    <t>42</t>
  </si>
  <si>
    <t>Uredska oprema i namještaj</t>
  </si>
  <si>
    <t>R0500</t>
  </si>
  <si>
    <t>Uređaji, strojevi i oprema za ostale namjene</t>
  </si>
  <si>
    <t>R0496</t>
  </si>
  <si>
    <t>45</t>
  </si>
  <si>
    <t>Dodatna ulaganja na građevinskim objektima</t>
  </si>
  <si>
    <t>R0497</t>
  </si>
  <si>
    <t>R0505</t>
  </si>
  <si>
    <t>A100707</t>
  </si>
  <si>
    <t>Centar za kulturu - Redovna djelatnost Gradskog muzeja</t>
  </si>
  <si>
    <t>R0220</t>
  </si>
  <si>
    <t>31</t>
  </si>
  <si>
    <t>Plaće za redovan rad</t>
  </si>
  <si>
    <t>R0221</t>
  </si>
  <si>
    <t>Ostali rashodi za zaposlene</t>
  </si>
  <si>
    <t>R0222</t>
  </si>
  <si>
    <t>Doprinosi za obvezno zdravstveno osiguranje</t>
  </si>
  <si>
    <t>R0223</t>
  </si>
  <si>
    <t>32</t>
  </si>
  <si>
    <t>Službena putovanja</t>
  </si>
  <si>
    <t>R0224</t>
  </si>
  <si>
    <t>Naknade za prijevoz, za rad na terenu i odvojeni život</t>
  </si>
  <si>
    <t>R0225</t>
  </si>
  <si>
    <t>Stručno usavršavanje zaposlenika</t>
  </si>
  <si>
    <t>R0226</t>
  </si>
  <si>
    <t>Ostale naknade troškova zaposlenima</t>
  </si>
  <si>
    <t>R0227</t>
  </si>
  <si>
    <t>Uredski materijal i ostali materijalni rashodi</t>
  </si>
  <si>
    <t>R0228</t>
  </si>
  <si>
    <t>Energija</t>
  </si>
  <si>
    <t>R0229</t>
  </si>
  <si>
    <t>Materijal i dijelovi za tekuće i investicijsko održavanje</t>
  </si>
  <si>
    <t>R0230</t>
  </si>
  <si>
    <t>Sitni inventar i auto gume</t>
  </si>
  <si>
    <t>R0231</t>
  </si>
  <si>
    <t>Usluge telefona, pošte i prijevoza</t>
  </si>
  <si>
    <t>R0232</t>
  </si>
  <si>
    <t>Usluge promidžbe i informiranja</t>
  </si>
  <si>
    <t>R0233</t>
  </si>
  <si>
    <t>Komunalne usluge</t>
  </si>
  <si>
    <t>R0233-1</t>
  </si>
  <si>
    <t>Zakupnine i najamnine</t>
  </si>
  <si>
    <t>R0234</t>
  </si>
  <si>
    <t>Intelektualne i osobne usluge</t>
  </si>
  <si>
    <t>R0235</t>
  </si>
  <si>
    <t>Računalne usluge</t>
  </si>
  <si>
    <t>R0236</t>
  </si>
  <si>
    <t>Ostale usluge</t>
  </si>
  <si>
    <t>R0237</t>
  </si>
  <si>
    <t>Naknade troškova osobama izvan radnog odnosa</t>
  </si>
  <si>
    <t>R0238</t>
  </si>
  <si>
    <t>Premije osiguranja</t>
  </si>
  <si>
    <t>R0239</t>
  </si>
  <si>
    <t>Reprezentacija</t>
  </si>
  <si>
    <t>R0240</t>
  </si>
  <si>
    <t>Članarine i norme</t>
  </si>
  <si>
    <t>R0241</t>
  </si>
  <si>
    <t>Ostali nespomenuti rashodi poslovanja</t>
  </si>
  <si>
    <t>R0407</t>
  </si>
  <si>
    <t>Usluge tekućeg i investicijskog održavanja</t>
  </si>
  <si>
    <t>R0498</t>
  </si>
  <si>
    <t>Zdravstvene i veterinarske usluge</t>
  </si>
  <si>
    <t>R0499</t>
  </si>
  <si>
    <t>Pristojbe i naknade</t>
  </si>
  <si>
    <t>R0242</t>
  </si>
  <si>
    <t>34</t>
  </si>
  <si>
    <t>Bankarske usluge i usluge platnog prometa</t>
  </si>
  <si>
    <t>R0243</t>
  </si>
  <si>
    <t>Oprema za održavanje i zaštitu</t>
  </si>
  <si>
    <t>R0244</t>
  </si>
  <si>
    <t>Muzejski izlošci i predmeti prirodnih rijetkosti</t>
  </si>
  <si>
    <t>R0383</t>
  </si>
  <si>
    <t>R0415</t>
  </si>
  <si>
    <t>R0432</t>
  </si>
  <si>
    <t>R0433</t>
  </si>
  <si>
    <t>R0245</t>
  </si>
  <si>
    <t>R0408</t>
  </si>
  <si>
    <t>R0434</t>
  </si>
  <si>
    <t>R0440</t>
  </si>
  <si>
    <t>Prihodi iz nadležnog proračuna i od HZZO-a temeljem ugovornih obveza</t>
  </si>
  <si>
    <t>P0001</t>
  </si>
  <si>
    <t>P0002</t>
  </si>
  <si>
    <t>Centar za kulturu Čazma</t>
  </si>
  <si>
    <t>OIB: 77577225503</t>
  </si>
  <si>
    <t>Financijski plan za 2023. i projekcije za 2024. i 2025. Centra za kulturu Čazma</t>
  </si>
  <si>
    <t>PLAN 2023.</t>
  </si>
  <si>
    <t>PROJEKCIJE 2024.</t>
  </si>
  <si>
    <t>PROJEKCIJE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</si>
</sst>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\ _k_n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B9E9FF"/>
        <bgColor rgb="FFB9E9FF"/>
      </patternFill>
    </fill>
    <fill>
      <patternFill patternType="none">
        <fgColor rgb="FFB9E9FF"/>
        <bgColor rgb="FFB9E9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0" fontId="9" fillId="12" borderId="0"/>
    <xf numFmtId="0" fontId="10" fillId="12" borderId="0"/>
    <xf numFmtId="0" fontId="10" fillId="12" borderId="0"/>
    <xf numFmtId="0" fontId="9" fillId="12" borderId="0"/>
    <xf numFmtId="0" fontId="9" fillId="12" borderId="0"/>
  </cellStyleXfs>
  <cellXfs count="56">
    <xf numFmtId="0" fontId="1" fillId="0" borderId="0" xfId="0" applyFont="1"/>
    <xf numFmtId="0" fontId="2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6" fillId="2" borderId="0" xfId="1" applyFont="1" applyFill="1" applyAlignment="1">
      <alignment horizontal="left" vertical="center" wrapText="1" readingOrder="1"/>
    </xf>
    <xf numFmtId="0" fontId="6" fillId="2" borderId="0" xfId="1" applyFont="1" applyFill="1" applyAlignment="1">
      <alignment vertical="center" wrapText="1" readingOrder="1"/>
    </xf>
    <xf numFmtId="164" fontId="6" fillId="2" borderId="0" xfId="1" applyNumberFormat="1" applyFont="1" applyFill="1" applyAlignment="1">
      <alignment horizontal="right" vertical="center" wrapText="1" readingOrder="1"/>
    </xf>
    <xf numFmtId="0" fontId="6" fillId="3" borderId="0" xfId="1" applyFont="1" applyFill="1" applyAlignment="1">
      <alignment horizontal="left" vertical="center" wrapText="1" readingOrder="1"/>
    </xf>
    <xf numFmtId="0" fontId="6" fillId="3" borderId="0" xfId="1" applyFont="1" applyFill="1" applyAlignment="1">
      <alignment vertical="center" wrapText="1" readingOrder="1"/>
    </xf>
    <xf numFmtId="164" fontId="6" fillId="3" borderId="0" xfId="1" applyNumberFormat="1" applyFont="1" applyFill="1" applyAlignment="1">
      <alignment horizontal="right" vertical="center" wrapText="1" readingOrder="1"/>
    </xf>
    <xf numFmtId="0" fontId="6" fillId="4" borderId="0" xfId="1" applyFont="1" applyFill="1" applyAlignment="1">
      <alignment horizontal="left" vertical="center" wrapText="1" readingOrder="1"/>
    </xf>
    <xf numFmtId="0" fontId="6" fillId="4" borderId="0" xfId="1" applyFont="1" applyFill="1" applyAlignment="1">
      <alignment vertical="center" wrapText="1" readingOrder="1"/>
    </xf>
    <xf numFmtId="164" fontId="6" fillId="4" borderId="0" xfId="1" applyNumberFormat="1" applyFont="1" applyFill="1" applyAlignment="1">
      <alignment horizontal="right" vertical="center" wrapText="1" readingOrder="1"/>
    </xf>
    <xf numFmtId="0" fontId="7" fillId="5" borderId="0" xfId="1" applyFont="1" applyFill="1" applyAlignment="1">
      <alignment horizontal="left" vertical="center" wrapText="1" readingOrder="1"/>
    </xf>
    <xf numFmtId="0" fontId="7" fillId="5" borderId="0" xfId="1" applyFont="1" applyFill="1" applyAlignment="1">
      <alignment vertical="center" wrapText="1" readingOrder="1"/>
    </xf>
    <xf numFmtId="164" fontId="7" fillId="5" borderId="0" xfId="1" applyNumberFormat="1" applyFont="1" applyFill="1" applyAlignment="1">
      <alignment horizontal="right" vertical="center" wrapText="1" readingOrder="1"/>
    </xf>
    <xf numFmtId="0" fontId="7" fillId="6" borderId="0" xfId="1" applyFont="1" applyFill="1" applyAlignment="1">
      <alignment horizontal="left" vertical="center" wrapText="1" readingOrder="1"/>
    </xf>
    <xf numFmtId="0" fontId="7" fillId="6" borderId="0" xfId="1" applyFont="1" applyFill="1" applyAlignment="1">
      <alignment vertical="center" wrapText="1" readingOrder="1"/>
    </xf>
    <xf numFmtId="164" fontId="7" fillId="6" borderId="0" xfId="1" applyNumberFormat="1" applyFont="1" applyFill="1" applyAlignment="1">
      <alignment horizontal="right" vertical="center" wrapText="1" readingOrder="1"/>
    </xf>
    <xf numFmtId="0" fontId="2" fillId="7" borderId="0" xfId="1" applyFont="1" applyFill="1" applyAlignment="1">
      <alignment horizontal="left" vertical="center" wrapText="1" readingOrder="1"/>
    </xf>
    <xf numFmtId="0" fontId="2" fillId="7" borderId="0" xfId="1" applyFont="1" applyFill="1" applyAlignment="1">
      <alignment vertical="center" wrapText="1" readingOrder="1"/>
    </xf>
    <xf numFmtId="164" fontId="2" fillId="7" borderId="0" xfId="1" applyNumberFormat="1" applyFont="1" applyFill="1" applyAlignment="1">
      <alignment horizontal="right" vertical="center" wrapText="1" readingOrder="1"/>
    </xf>
    <xf numFmtId="0" fontId="6" fillId="8" borderId="0" xfId="1" applyFont="1" applyFill="1" applyAlignment="1">
      <alignment horizontal="left" vertical="center" wrapText="1" readingOrder="1"/>
    </xf>
    <xf numFmtId="0" fontId="6" fillId="8" borderId="0" xfId="1" applyFont="1" applyFill="1" applyAlignment="1">
      <alignment vertical="center" wrapText="1" readingOrder="1"/>
    </xf>
    <xf numFmtId="164" fontId="6" fillId="8" borderId="0" xfId="1" applyNumberFormat="1" applyFont="1" applyFill="1" applyAlignment="1">
      <alignment horizontal="right" vertical="center" wrapText="1" readingOrder="1"/>
    </xf>
    <xf numFmtId="0" fontId="7" fillId="9" borderId="0" xfId="1" applyFont="1" applyFill="1" applyAlignment="1">
      <alignment horizontal="left" vertical="center" wrapText="1" readingOrder="1"/>
    </xf>
    <xf numFmtId="0" fontId="7" fillId="9" borderId="0" xfId="1" applyFont="1" applyFill="1" applyAlignment="1">
      <alignment vertical="center" wrapText="1" readingOrder="1"/>
    </xf>
    <xf numFmtId="164" fontId="7" fillId="9" borderId="0" xfId="1" applyNumberFormat="1" applyFont="1" applyFill="1" applyAlignment="1">
      <alignment horizontal="right" vertical="center" wrapText="1" readingOrder="1"/>
    </xf>
    <xf numFmtId="0" fontId="7" fillId="10" borderId="0" xfId="1" applyFont="1" applyFill="1" applyAlignment="1">
      <alignment horizontal="left" vertical="center" wrapText="1" readingOrder="1"/>
    </xf>
    <xf numFmtId="0" fontId="7" fillId="10" borderId="0" xfId="1" applyFont="1" applyFill="1" applyAlignment="1">
      <alignment vertical="center" wrapText="1" readingOrder="1"/>
    </xf>
    <xf numFmtId="164" fontId="7" fillId="10" borderId="0" xfId="1" applyNumberFormat="1" applyFont="1" applyFill="1" applyAlignment="1">
      <alignment horizontal="right" vertical="center" wrapText="1" readingOrder="1"/>
    </xf>
    <xf numFmtId="0" fontId="7" fillId="11" borderId="0" xfId="1" applyFont="1" applyFill="1" applyAlignment="1">
      <alignment horizontal="left" vertical="center" wrapText="1" readingOrder="1"/>
    </xf>
    <xf numFmtId="0" fontId="7" fillId="11" borderId="0" xfId="1" applyFont="1" applyFill="1" applyAlignment="1">
      <alignment vertical="center" wrapText="1" readingOrder="1"/>
    </xf>
    <xf numFmtId="164" fontId="7" fillId="11" borderId="0" xfId="1" applyNumberFormat="1" applyFont="1" applyFill="1" applyAlignment="1">
      <alignment horizontal="right" vertical="center" wrapText="1" readingOrder="1"/>
    </xf>
    <xf numFmtId="0" fontId="2" fillId="12" borderId="0" xfId="1" applyFont="1" applyFill="1" applyAlignment="1">
      <alignment horizontal="left" vertical="center" wrapText="1" readingOrder="1"/>
    </xf>
    <xf numFmtId="0" fontId="2" fillId="12" borderId="0" xfId="1" applyFont="1" applyFill="1" applyAlignment="1">
      <alignment vertical="center" wrapText="1" readingOrder="1"/>
    </xf>
    <xf numFmtId="164" fontId="2" fillId="12" borderId="0" xfId="1" applyNumberFormat="1" applyFont="1" applyFill="1" applyAlignment="1">
      <alignment horizontal="right" vertical="center" wrapText="1" readingOrder="1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 vertical="center"/>
    </xf>
    <xf numFmtId="0" fontId="11" fillId="12" borderId="0" xfId="4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6" fillId="4" borderId="0" xfId="1" applyNumberFormat="1" applyFont="1" applyFill="1" applyAlignment="1">
      <alignment horizontal="right" wrapText="1" readingOrder="1"/>
    </xf>
    <xf numFmtId="164" fontId="6" fillId="3" borderId="0" xfId="1" applyNumberFormat="1" applyFont="1" applyFill="1" applyAlignment="1">
      <alignment horizontal="right" wrapText="1" readingOrder="1"/>
    </xf>
    <xf numFmtId="164" fontId="6" fillId="2" borderId="0" xfId="1" applyNumberFormat="1" applyFont="1" applyFill="1" applyAlignment="1">
      <alignment horizontal="right" wrapText="1" readingOrder="1"/>
    </xf>
    <xf numFmtId="164" fontId="6" fillId="8" borderId="0" xfId="1" applyNumberFormat="1" applyFont="1" applyFill="1" applyAlignment="1">
      <alignment horizontal="right" wrapText="1" readingOrder="1"/>
    </xf>
    <xf numFmtId="164" fontId="7" fillId="9" borderId="0" xfId="1" applyNumberFormat="1" applyFont="1" applyFill="1" applyAlignment="1">
      <alignment horizontal="right" wrapText="1" readingOrder="1"/>
    </xf>
    <xf numFmtId="164" fontId="7" fillId="10" borderId="0" xfId="1" applyNumberFormat="1" applyFont="1" applyFill="1" applyAlignment="1">
      <alignment horizontal="right" wrapText="1" readingOrder="1"/>
    </xf>
    <xf numFmtId="164" fontId="7" fillId="5" borderId="0" xfId="1" applyNumberFormat="1" applyFont="1" applyFill="1" applyAlignment="1">
      <alignment horizontal="right" wrapText="1" readingOrder="1"/>
    </xf>
    <xf numFmtId="164" fontId="7" fillId="6" borderId="0" xfId="1" applyNumberFormat="1" applyFont="1" applyFill="1" applyAlignment="1">
      <alignment horizontal="right" wrapText="1" readingOrder="1"/>
    </xf>
    <xf numFmtId="164" fontId="7" fillId="11" borderId="0" xfId="1" applyNumberFormat="1" applyFont="1" applyFill="1" applyAlignment="1">
      <alignment horizontal="right" wrapText="1" readingOrder="1"/>
    </xf>
    <xf numFmtId="164" fontId="2" fillId="12" borderId="0" xfId="1" applyNumberFormat="1" applyFont="1" applyFill="1" applyAlignment="1">
      <alignment horizontal="right" wrapText="1" readingOrder="1"/>
    </xf>
    <xf numFmtId="0" fontId="1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</cellXfs>
  <cellStyles count="7">
    <cellStyle name="Normal" xfId="1" xr:uid="{00000000-0005-0000-0000-000000000000}"/>
    <cellStyle name="Normalno" xfId="0" builtinId="0"/>
    <cellStyle name="Normalno 2" xfId="5" xr:uid="{11FCCAB6-E57A-45B4-A197-0ADF8BB68FA9}"/>
    <cellStyle name="Normalno 3" xfId="6" xr:uid="{62FF1D07-EC74-480A-AA7F-5894542F6519}"/>
    <cellStyle name="Normalno 4" xfId="2" xr:uid="{1EBBC969-061B-4574-95C3-F104EFB00552}"/>
    <cellStyle name="Obično_List1" xfId="3" xr:uid="{4EA11D3B-485E-4AD2-98FA-71379AB31709}"/>
    <cellStyle name="Obično_List7" xfId="4" xr:uid="{7FCEF87E-9967-4711-B885-3A2DE5B0FFC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FEDE01"/>
      <rgbColor rgb="00A3C9B9"/>
      <rgbColor rgb="003535FF"/>
      <rgbColor rgb="00C1C1FF"/>
      <rgbColor rgb="00E1E1FF"/>
      <rgbColor rgb="00B9E9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topLeftCell="A4" workbookViewId="0">
      <selection activeCell="E32" sqref="E32"/>
    </sheetView>
  </sheetViews>
  <sheetFormatPr defaultRowHeight="15" x14ac:dyDescent="0.25"/>
  <cols>
    <col min="1" max="1" width="12.140625" customWidth="1"/>
    <col min="2" max="2" width="14.85546875" customWidth="1"/>
    <col min="3" max="3" width="37.42578125" customWidth="1"/>
    <col min="4" max="5" width="18.85546875" customWidth="1"/>
    <col min="6" max="6" width="16.42578125" customWidth="1"/>
    <col min="7" max="7" width="19.7109375" customWidth="1"/>
    <col min="8" max="8" width="18" customWidth="1"/>
    <col min="9" max="9" width="18.42578125" customWidth="1"/>
  </cols>
  <sheetData>
    <row r="1" spans="1:9" ht="12.75" customHeight="1" x14ac:dyDescent="0.25">
      <c r="A1" s="53" t="s">
        <v>140</v>
      </c>
      <c r="B1" s="52"/>
      <c r="C1" s="52"/>
      <c r="D1" s="52"/>
      <c r="E1" s="55"/>
      <c r="F1" s="52"/>
    </row>
    <row r="2" spans="1:9" ht="1.35" customHeight="1" x14ac:dyDescent="0.25"/>
    <row r="3" spans="1:9" ht="12.75" customHeight="1" x14ac:dyDescent="0.25">
      <c r="A3" s="53" t="s">
        <v>0</v>
      </c>
      <c r="B3" s="52"/>
      <c r="C3" s="52"/>
      <c r="D3" s="52"/>
      <c r="E3" s="55"/>
      <c r="F3" s="52"/>
    </row>
    <row r="4" spans="1:9" ht="1.35" customHeight="1" x14ac:dyDescent="0.25"/>
    <row r="5" spans="1:9" ht="12.75" customHeight="1" x14ac:dyDescent="0.25">
      <c r="A5" s="53" t="s">
        <v>1</v>
      </c>
      <c r="B5" s="52"/>
      <c r="C5" s="52"/>
      <c r="D5" s="52"/>
      <c r="E5" s="52"/>
      <c r="F5" s="52"/>
    </row>
    <row r="6" spans="1:9" ht="1.35" customHeight="1" x14ac:dyDescent="0.25"/>
    <row r="7" spans="1:9" ht="12.75" customHeight="1" x14ac:dyDescent="0.25">
      <c r="A7" s="53" t="s">
        <v>2</v>
      </c>
      <c r="B7" s="52"/>
      <c r="C7" s="52"/>
      <c r="D7" s="52"/>
      <c r="E7" s="52"/>
      <c r="F7" s="52"/>
    </row>
    <row r="8" spans="1:9" ht="1.35" customHeight="1" x14ac:dyDescent="0.25"/>
    <row r="9" spans="1:9" ht="12.75" customHeight="1" x14ac:dyDescent="0.25">
      <c r="A9" s="53" t="s">
        <v>141</v>
      </c>
      <c r="B9" s="52"/>
      <c r="C9" s="52"/>
      <c r="D9" s="52"/>
      <c r="E9" s="52"/>
      <c r="F9" s="52"/>
    </row>
    <row r="10" spans="1:9" ht="15.6" customHeight="1" x14ac:dyDescent="0.25"/>
    <row r="11" spans="1:9" ht="19.899999999999999" customHeight="1" x14ac:dyDescent="0.25">
      <c r="A11" s="51" t="s">
        <v>142</v>
      </c>
      <c r="B11" s="52"/>
      <c r="C11" s="52"/>
      <c r="D11" s="52"/>
      <c r="E11" s="52"/>
      <c r="F11" s="52"/>
      <c r="G11" s="52"/>
      <c r="H11" s="52"/>
      <c r="I11" s="52"/>
    </row>
    <row r="12" spans="1:9" ht="1.5" customHeight="1" x14ac:dyDescent="0.25"/>
    <row r="13" spans="1:9" ht="14.1" customHeight="1" x14ac:dyDescent="0.25">
      <c r="A13" s="54"/>
      <c r="B13" s="52"/>
      <c r="C13" s="52"/>
      <c r="D13" s="52"/>
      <c r="E13" s="52"/>
      <c r="F13" s="52"/>
    </row>
    <row r="14" spans="1:9" ht="14.25" customHeight="1" x14ac:dyDescent="0.25">
      <c r="D14" s="50" t="s">
        <v>143</v>
      </c>
      <c r="E14" s="50"/>
      <c r="F14" s="50" t="s">
        <v>144</v>
      </c>
      <c r="G14" s="50"/>
      <c r="H14" s="50" t="s">
        <v>145</v>
      </c>
      <c r="I14" s="50"/>
    </row>
    <row r="15" spans="1:9" x14ac:dyDescent="0.25">
      <c r="A15" s="1" t="s">
        <v>3</v>
      </c>
      <c r="B15" s="1" t="s">
        <v>4</v>
      </c>
      <c r="C15" s="1" t="s">
        <v>5</v>
      </c>
      <c r="D15" s="2" t="s">
        <v>6</v>
      </c>
      <c r="E15" s="2" t="s">
        <v>7</v>
      </c>
      <c r="F15" s="2" t="s">
        <v>6</v>
      </c>
      <c r="G15" s="2" t="s">
        <v>7</v>
      </c>
      <c r="H15" s="2" t="s">
        <v>6</v>
      </c>
      <c r="I15" s="2" t="s">
        <v>7</v>
      </c>
    </row>
    <row r="16" spans="1:9" x14ac:dyDescent="0.25">
      <c r="A16" s="3" t="s">
        <v>0</v>
      </c>
      <c r="B16" s="3" t="s">
        <v>0</v>
      </c>
      <c r="C16" s="4" t="s">
        <v>8</v>
      </c>
      <c r="D16" s="5">
        <f>SUM(D19+D23+D27+D31)</f>
        <v>926449.1382420864</v>
      </c>
      <c r="E16" s="5">
        <f>SUM(E17)</f>
        <v>6980331</v>
      </c>
      <c r="F16" s="5">
        <f>SUM(F19+F23+F27+F31)</f>
        <v>184365.25526312296</v>
      </c>
      <c r="G16" s="5">
        <f>SUM(G17)</f>
        <v>1389100</v>
      </c>
      <c r="H16" s="5">
        <f>SUM(H19+H23+H27+H31)</f>
        <v>184365.25526312296</v>
      </c>
      <c r="I16" s="5">
        <f>SUM(I17)</f>
        <v>1389100</v>
      </c>
    </row>
    <row r="17" spans="1:9" x14ac:dyDescent="0.25">
      <c r="A17" s="6" t="s">
        <v>9</v>
      </c>
      <c r="B17" s="6" t="s">
        <v>10</v>
      </c>
      <c r="C17" s="7" t="s">
        <v>11</v>
      </c>
      <c r="D17" s="8">
        <f t="shared" ref="D17:I17" si="0">SUM(D19+D23+D27+D31)</f>
        <v>926449.1382420864</v>
      </c>
      <c r="E17" s="8">
        <f t="shared" si="0"/>
        <v>6980331</v>
      </c>
      <c r="F17" s="8">
        <f t="shared" si="0"/>
        <v>184365.25526312296</v>
      </c>
      <c r="G17" s="8">
        <f t="shared" si="0"/>
        <v>1389100</v>
      </c>
      <c r="H17" s="8">
        <f t="shared" si="0"/>
        <v>184365.25526312296</v>
      </c>
      <c r="I17" s="8">
        <f t="shared" si="0"/>
        <v>1389100</v>
      </c>
    </row>
    <row r="18" spans="1:9" x14ac:dyDescent="0.25">
      <c r="A18" s="9" t="s">
        <v>12</v>
      </c>
      <c r="B18" s="9" t="s">
        <v>13</v>
      </c>
      <c r="C18" s="10" t="s">
        <v>14</v>
      </c>
      <c r="D18" s="11">
        <f t="shared" ref="D18:I18" si="1">SUM(D19+D23+D27+D31)</f>
        <v>926449.1382420864</v>
      </c>
      <c r="E18" s="11">
        <f t="shared" si="1"/>
        <v>6980331</v>
      </c>
      <c r="F18" s="11">
        <f t="shared" si="1"/>
        <v>184365.25526312296</v>
      </c>
      <c r="G18" s="11">
        <f t="shared" si="1"/>
        <v>1389100</v>
      </c>
      <c r="H18" s="11">
        <f t="shared" si="1"/>
        <v>184365.25526312296</v>
      </c>
      <c r="I18" s="11">
        <f t="shared" si="1"/>
        <v>1389100</v>
      </c>
    </row>
    <row r="19" spans="1:9" x14ac:dyDescent="0.25">
      <c r="A19" s="12" t="s">
        <v>15</v>
      </c>
      <c r="B19" s="12" t="s">
        <v>16</v>
      </c>
      <c r="C19" s="13" t="s">
        <v>17</v>
      </c>
      <c r="D19" s="14">
        <v>1035.24</v>
      </c>
      <c r="E19" s="14">
        <v>7800</v>
      </c>
      <c r="F19" s="14">
        <f>SUM(F21:F22)</f>
        <v>1035.24</v>
      </c>
      <c r="G19" s="14">
        <v>7800</v>
      </c>
      <c r="H19" s="14">
        <v>1035.24</v>
      </c>
      <c r="I19" s="14">
        <v>7800</v>
      </c>
    </row>
    <row r="20" spans="1:9" x14ac:dyDescent="0.25">
      <c r="A20" s="15" t="s">
        <v>18</v>
      </c>
      <c r="B20" s="15" t="s">
        <v>19</v>
      </c>
      <c r="C20" s="16" t="s">
        <v>20</v>
      </c>
      <c r="D20" s="17">
        <v>1035.24</v>
      </c>
      <c r="E20" s="17">
        <v>7800</v>
      </c>
      <c r="F20" s="17">
        <v>1035.24</v>
      </c>
      <c r="G20" s="17">
        <v>7800</v>
      </c>
      <c r="H20" s="17">
        <v>1035.24</v>
      </c>
      <c r="I20" s="17">
        <v>7800</v>
      </c>
    </row>
    <row r="21" spans="1:9" x14ac:dyDescent="0.25">
      <c r="A21" s="18" t="s">
        <v>21</v>
      </c>
      <c r="B21" s="18" t="s">
        <v>22</v>
      </c>
      <c r="C21" s="19" t="s">
        <v>23</v>
      </c>
      <c r="D21" s="20">
        <v>265.45</v>
      </c>
      <c r="E21" s="20">
        <v>2000</v>
      </c>
      <c r="F21" s="20">
        <v>265.45</v>
      </c>
      <c r="G21" s="20">
        <v>2000</v>
      </c>
      <c r="H21" s="20">
        <v>265.45</v>
      </c>
      <c r="I21" s="20">
        <v>2000</v>
      </c>
    </row>
    <row r="22" spans="1:9" x14ac:dyDescent="0.25">
      <c r="A22" s="18" t="s">
        <v>24</v>
      </c>
      <c r="B22" s="18" t="s">
        <v>25</v>
      </c>
      <c r="C22" s="19" t="s">
        <v>26</v>
      </c>
      <c r="D22" s="20">
        <v>769.79</v>
      </c>
      <c r="E22" s="20">
        <v>5800</v>
      </c>
      <c r="F22" s="20">
        <v>769.79</v>
      </c>
      <c r="G22" s="20">
        <v>5800</v>
      </c>
      <c r="H22" s="20">
        <v>769.79</v>
      </c>
      <c r="I22" s="20">
        <v>5800</v>
      </c>
    </row>
    <row r="23" spans="1:9" x14ac:dyDescent="0.25">
      <c r="A23" s="12" t="s">
        <v>15</v>
      </c>
      <c r="B23" s="12" t="s">
        <v>27</v>
      </c>
      <c r="C23" s="13" t="s">
        <v>28</v>
      </c>
      <c r="D23" s="14">
        <v>38234.92</v>
      </c>
      <c r="E23" s="14">
        <v>288081</v>
      </c>
      <c r="F23" s="14">
        <f>SUM(F24)</f>
        <v>13020.107505474816</v>
      </c>
      <c r="G23" s="14">
        <f>SUM(G24)</f>
        <v>98100</v>
      </c>
      <c r="H23" s="14">
        <f>SUM(H24)</f>
        <v>13020.107505474816</v>
      </c>
      <c r="I23" s="14">
        <f>SUM(I25:I26)</f>
        <v>98100</v>
      </c>
    </row>
    <row r="24" spans="1:9" x14ac:dyDescent="0.25">
      <c r="A24" s="15" t="s">
        <v>18</v>
      </c>
      <c r="B24" s="15" t="s">
        <v>19</v>
      </c>
      <c r="C24" s="16" t="s">
        <v>20</v>
      </c>
      <c r="D24" s="17">
        <v>38234.92</v>
      </c>
      <c r="E24" s="17">
        <v>288081</v>
      </c>
      <c r="F24" s="17">
        <f>SUM(F25:F26)</f>
        <v>13020.107505474816</v>
      </c>
      <c r="G24" s="17">
        <f>SUM(G25:G26)</f>
        <v>98100</v>
      </c>
      <c r="H24" s="17">
        <f>SUM(H25:H26)</f>
        <v>13020.107505474816</v>
      </c>
      <c r="I24" s="17">
        <f>SUM(I25:I26)</f>
        <v>98100</v>
      </c>
    </row>
    <row r="25" spans="1:9" ht="24" x14ac:dyDescent="0.25">
      <c r="A25" s="18" t="s">
        <v>29</v>
      </c>
      <c r="B25" s="18" t="s">
        <v>30</v>
      </c>
      <c r="C25" s="19" t="s">
        <v>31</v>
      </c>
      <c r="D25" s="20">
        <v>7930.59</v>
      </c>
      <c r="E25" s="20">
        <v>59753</v>
      </c>
      <c r="F25" s="20">
        <f>SUM(G25/7.5345)</f>
        <v>3729.5109164509918</v>
      </c>
      <c r="G25" s="20">
        <v>28100</v>
      </c>
      <c r="H25" s="20">
        <f>SUM(I25/7.5345)</f>
        <v>3729.5109164509918</v>
      </c>
      <c r="I25" s="20">
        <v>28100</v>
      </c>
    </row>
    <row r="26" spans="1:9" ht="24" x14ac:dyDescent="0.25">
      <c r="A26" s="18" t="s">
        <v>32</v>
      </c>
      <c r="B26" s="18" t="s">
        <v>30</v>
      </c>
      <c r="C26" s="19" t="s">
        <v>33</v>
      </c>
      <c r="D26" s="20">
        <v>30304.33</v>
      </c>
      <c r="E26" s="20">
        <v>228328</v>
      </c>
      <c r="F26" s="20">
        <f>SUM(G26/7.5345)</f>
        <v>9290.596589023824</v>
      </c>
      <c r="G26" s="20">
        <v>70000</v>
      </c>
      <c r="H26" s="20">
        <f>SUM(I26/7.5345)</f>
        <v>9290.596589023824</v>
      </c>
      <c r="I26" s="20">
        <v>70000</v>
      </c>
    </row>
    <row r="27" spans="1:9" x14ac:dyDescent="0.25">
      <c r="A27" s="12" t="s">
        <v>15</v>
      </c>
      <c r="B27" s="12" t="s">
        <v>34</v>
      </c>
      <c r="C27" s="13" t="s">
        <v>35</v>
      </c>
      <c r="D27" s="14">
        <v>704180.77</v>
      </c>
      <c r="E27" s="14">
        <v>5305650</v>
      </c>
      <c r="F27" s="14"/>
      <c r="G27" s="14"/>
      <c r="H27" s="14"/>
      <c r="I27" s="14"/>
    </row>
    <row r="28" spans="1:9" x14ac:dyDescent="0.25">
      <c r="A28" s="15" t="s">
        <v>18</v>
      </c>
      <c r="B28" s="15" t="s">
        <v>19</v>
      </c>
      <c r="C28" s="16" t="s">
        <v>20</v>
      </c>
      <c r="D28" s="17">
        <v>704180.77</v>
      </c>
      <c r="E28" s="17">
        <v>5305650</v>
      </c>
      <c r="F28" s="17"/>
      <c r="G28" s="17"/>
      <c r="H28" s="17"/>
      <c r="I28" s="17"/>
    </row>
    <row r="29" spans="1:9" ht="24" x14ac:dyDescent="0.25">
      <c r="A29" s="18" t="s">
        <v>36</v>
      </c>
      <c r="B29" s="18" t="s">
        <v>30</v>
      </c>
      <c r="C29" s="19" t="s">
        <v>37</v>
      </c>
      <c r="D29" s="20">
        <v>704180.77</v>
      </c>
      <c r="E29" s="20">
        <v>5305650</v>
      </c>
      <c r="F29" s="20"/>
      <c r="G29" s="20"/>
      <c r="H29" s="20"/>
      <c r="I29" s="20"/>
    </row>
    <row r="30" spans="1:9" ht="0" hidden="1" customHeight="1" x14ac:dyDescent="0.25">
      <c r="D30" s="39"/>
      <c r="F30" s="39"/>
      <c r="H30" s="39"/>
    </row>
    <row r="31" spans="1:9" x14ac:dyDescent="0.25">
      <c r="A31" s="12" t="s">
        <v>15</v>
      </c>
      <c r="B31" s="12" t="s">
        <v>51</v>
      </c>
      <c r="C31" s="13" t="s">
        <v>52</v>
      </c>
      <c r="D31" s="14">
        <f t="shared" ref="D31:I31" si="2">SUM(D33:D34)</f>
        <v>182998.2082420864</v>
      </c>
      <c r="E31" s="14">
        <f t="shared" si="2"/>
        <v>1378800</v>
      </c>
      <c r="F31" s="14">
        <f t="shared" si="2"/>
        <v>170309.90775764815</v>
      </c>
      <c r="G31" s="14">
        <f t="shared" si="2"/>
        <v>1283200</v>
      </c>
      <c r="H31" s="14">
        <f t="shared" si="2"/>
        <v>170309.90775764815</v>
      </c>
      <c r="I31" s="14">
        <f t="shared" si="2"/>
        <v>1283200</v>
      </c>
    </row>
    <row r="32" spans="1:9" x14ac:dyDescent="0.25">
      <c r="A32" s="15" t="s">
        <v>18</v>
      </c>
      <c r="B32" s="15" t="s">
        <v>19</v>
      </c>
      <c r="C32" s="16" t="s">
        <v>20</v>
      </c>
      <c r="D32" s="17">
        <v>182998.21</v>
      </c>
      <c r="E32" s="17">
        <v>1378800</v>
      </c>
      <c r="F32" s="17">
        <f>SUM(F33:F34)</f>
        <v>170309.90775764815</v>
      </c>
      <c r="G32" s="17">
        <f>SUM(G33:G34)</f>
        <v>1283200</v>
      </c>
      <c r="H32" s="17">
        <f>SUM(H33:H34)</f>
        <v>170309.90775764815</v>
      </c>
      <c r="I32" s="17">
        <f>SUM(I33:I34)</f>
        <v>1283200</v>
      </c>
    </row>
    <row r="33" spans="1:9" ht="33.75" customHeight="1" x14ac:dyDescent="0.25">
      <c r="A33" t="s">
        <v>139</v>
      </c>
      <c r="B33" s="36">
        <v>67</v>
      </c>
      <c r="C33" s="38" t="s">
        <v>137</v>
      </c>
      <c r="D33" s="37">
        <f>SUM(E33/7.5345)</f>
        <v>35436.989846705153</v>
      </c>
      <c r="E33" s="37">
        <v>267000</v>
      </c>
      <c r="F33" s="37">
        <f>SUM(G33/7.5345)</f>
        <v>23491.937089388812</v>
      </c>
      <c r="G33" s="37">
        <v>177000</v>
      </c>
      <c r="H33" s="37">
        <f>SUM(I33/7.5345)</f>
        <v>23491.937089388812</v>
      </c>
      <c r="I33" s="37">
        <v>177000</v>
      </c>
    </row>
    <row r="34" spans="1:9" ht="31.5" customHeight="1" x14ac:dyDescent="0.25">
      <c r="A34" t="s">
        <v>138</v>
      </c>
      <c r="B34" s="36">
        <v>67</v>
      </c>
      <c r="C34" s="38" t="s">
        <v>137</v>
      </c>
      <c r="D34" s="37">
        <f>SUM(E34/7.5345)</f>
        <v>147561.21839538123</v>
      </c>
      <c r="E34" s="37">
        <v>1111800</v>
      </c>
      <c r="F34" s="37">
        <f>SUM(G34/7.5345)</f>
        <v>146817.97066825934</v>
      </c>
      <c r="G34" s="37">
        <v>1106200</v>
      </c>
      <c r="H34" s="37">
        <f>SUM(I34/7.5345)</f>
        <v>146817.97066825934</v>
      </c>
      <c r="I34" s="37">
        <v>1106200</v>
      </c>
    </row>
    <row r="35" spans="1:9" x14ac:dyDescent="0.25">
      <c r="D35" s="39"/>
      <c r="E35" s="39"/>
      <c r="F35" s="39"/>
      <c r="G35" s="39"/>
    </row>
  </sheetData>
  <mergeCells count="12">
    <mergeCell ref="A1:D1"/>
    <mergeCell ref="E1:F1"/>
    <mergeCell ref="A3:D3"/>
    <mergeCell ref="E3:F3"/>
    <mergeCell ref="A5:F5"/>
    <mergeCell ref="H14:I14"/>
    <mergeCell ref="A11:I11"/>
    <mergeCell ref="A7:F7"/>
    <mergeCell ref="A9:F9"/>
    <mergeCell ref="A13:F13"/>
    <mergeCell ref="D14:E14"/>
    <mergeCell ref="F14:G14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 r:id="rId1"/>
  <headerFooter alignWithMargins="0">
    <oddFooter>&amp;L&amp;"Arial,Regular"&amp;8 LC147RP-IPP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1"/>
  <sheetViews>
    <sheetView showGridLines="0" topLeftCell="A13" workbookViewId="0">
      <selection activeCell="J5" sqref="J5"/>
    </sheetView>
  </sheetViews>
  <sheetFormatPr defaultRowHeight="15" x14ac:dyDescent="0.25"/>
  <cols>
    <col min="1" max="1" width="12.140625" customWidth="1"/>
    <col min="2" max="2" width="14.85546875" customWidth="1"/>
    <col min="3" max="3" width="33.7109375" customWidth="1"/>
    <col min="4" max="5" width="18.85546875" customWidth="1"/>
    <col min="6" max="6" width="15" customWidth="1"/>
    <col min="7" max="7" width="18.140625" customWidth="1"/>
    <col min="8" max="8" width="15.7109375" customWidth="1"/>
    <col min="9" max="9" width="17.28515625" customWidth="1"/>
  </cols>
  <sheetData>
    <row r="2" spans="1:9" ht="17.100000000000001" customHeight="1" x14ac:dyDescent="0.25">
      <c r="D2" s="50" t="s">
        <v>143</v>
      </c>
      <c r="E2" s="50"/>
      <c r="F2" s="50" t="s">
        <v>144</v>
      </c>
      <c r="G2" s="50"/>
      <c r="H2" s="50" t="s">
        <v>145</v>
      </c>
      <c r="I2" s="50"/>
    </row>
    <row r="3" spans="1:9" x14ac:dyDescent="0.25">
      <c r="A3" s="1" t="s">
        <v>3</v>
      </c>
      <c r="B3" s="1" t="s">
        <v>4</v>
      </c>
      <c r="C3" s="1" t="s">
        <v>38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</row>
    <row r="4" spans="1:9" x14ac:dyDescent="0.25">
      <c r="A4" s="3" t="s">
        <v>0</v>
      </c>
      <c r="B4" s="3" t="s">
        <v>0</v>
      </c>
      <c r="C4" s="4" t="s">
        <v>39</v>
      </c>
      <c r="D4" s="5">
        <v>926449.13</v>
      </c>
      <c r="E4" s="5">
        <v>6980331</v>
      </c>
      <c r="F4" s="42">
        <v>926449.13</v>
      </c>
      <c r="G4" s="42">
        <v>6980331</v>
      </c>
      <c r="H4" s="42">
        <v>926449.13</v>
      </c>
      <c r="I4" s="42">
        <v>6980331</v>
      </c>
    </row>
    <row r="5" spans="1:9" ht="36" x14ac:dyDescent="0.25">
      <c r="A5" s="6" t="s">
        <v>9</v>
      </c>
      <c r="B5" s="6" t="s">
        <v>40</v>
      </c>
      <c r="C5" s="7" t="s">
        <v>41</v>
      </c>
      <c r="D5" s="8">
        <v>926449.13</v>
      </c>
      <c r="E5" s="8">
        <v>6980331</v>
      </c>
      <c r="F5" s="41">
        <v>926449.13</v>
      </c>
      <c r="G5" s="41">
        <v>6980331</v>
      </c>
      <c r="H5" s="41">
        <v>926449.13</v>
      </c>
      <c r="I5" s="41">
        <v>6980331</v>
      </c>
    </row>
    <row r="6" spans="1:9" ht="36" x14ac:dyDescent="0.25">
      <c r="A6" s="9" t="s">
        <v>12</v>
      </c>
      <c r="B6" s="9" t="s">
        <v>42</v>
      </c>
      <c r="C6" s="10" t="s">
        <v>41</v>
      </c>
      <c r="D6" s="11">
        <v>926449.13</v>
      </c>
      <c r="E6" s="11">
        <v>6980331</v>
      </c>
      <c r="F6" s="40">
        <v>926449.13</v>
      </c>
      <c r="G6" s="40">
        <v>6980331</v>
      </c>
      <c r="H6" s="40">
        <v>926449.13</v>
      </c>
      <c r="I6" s="40">
        <v>6980331</v>
      </c>
    </row>
    <row r="7" spans="1:9" ht="24" x14ac:dyDescent="0.25">
      <c r="A7" s="21" t="s">
        <v>43</v>
      </c>
      <c r="B7" s="21" t="s">
        <v>44</v>
      </c>
      <c r="C7" s="22" t="s">
        <v>20</v>
      </c>
      <c r="D7" s="23">
        <v>926449.13</v>
      </c>
      <c r="E7" s="23">
        <v>6980331</v>
      </c>
      <c r="F7" s="43">
        <v>926449.13</v>
      </c>
      <c r="G7" s="43">
        <v>6980331</v>
      </c>
      <c r="H7" s="43">
        <v>926449.13</v>
      </c>
      <c r="I7" s="43">
        <v>6980331</v>
      </c>
    </row>
    <row r="8" spans="1:9" x14ac:dyDescent="0.25">
      <c r="A8" s="24" t="s">
        <v>45</v>
      </c>
      <c r="B8" s="24" t="s">
        <v>46</v>
      </c>
      <c r="C8" s="25" t="s">
        <v>47</v>
      </c>
      <c r="D8" s="26">
        <v>926449.13</v>
      </c>
      <c r="E8" s="26">
        <v>6980331</v>
      </c>
      <c r="F8" s="44">
        <f>SUM(F9+F25)</f>
        <v>184365.25783263653</v>
      </c>
      <c r="G8" s="44">
        <f>SUM(G9+G25)</f>
        <v>1389100</v>
      </c>
      <c r="H8" s="44">
        <f>SUM(H9+H25)</f>
        <v>184365.25783263653</v>
      </c>
      <c r="I8" s="44">
        <f>SUM(I9+I25)</f>
        <v>1389100</v>
      </c>
    </row>
    <row r="9" spans="1:9" ht="24" x14ac:dyDescent="0.25">
      <c r="A9" s="27" t="s">
        <v>48</v>
      </c>
      <c r="B9" s="27" t="s">
        <v>49</v>
      </c>
      <c r="C9" s="28" t="s">
        <v>50</v>
      </c>
      <c r="D9" s="29">
        <v>767400.36</v>
      </c>
      <c r="E9" s="29">
        <v>5781978</v>
      </c>
      <c r="F9" s="45">
        <f>SUM(F10+F16)</f>
        <v>31853.476589023827</v>
      </c>
      <c r="G9" s="45">
        <f>SUM(G10+G16+G21)</f>
        <v>240000</v>
      </c>
      <c r="H9" s="45">
        <f>SUM(H10+H16)</f>
        <v>31853.476589023827</v>
      </c>
      <c r="I9" s="45">
        <f>SUM(I10+I16+I21)</f>
        <v>240000</v>
      </c>
    </row>
    <row r="10" spans="1:9" x14ac:dyDescent="0.25">
      <c r="A10" s="12" t="s">
        <v>15</v>
      </c>
      <c r="B10" s="12" t="s">
        <v>51</v>
      </c>
      <c r="C10" s="13" t="s">
        <v>52</v>
      </c>
      <c r="D10" s="14">
        <v>32915.26</v>
      </c>
      <c r="E10" s="14">
        <v>248000</v>
      </c>
      <c r="F10" s="46">
        <v>22562.880000000001</v>
      </c>
      <c r="G10" s="46">
        <f>SUM(G11)</f>
        <v>170000</v>
      </c>
      <c r="H10" s="46">
        <v>22562.880000000001</v>
      </c>
      <c r="I10" s="46">
        <f>SUM(I11)</f>
        <v>170000</v>
      </c>
    </row>
    <row r="11" spans="1:9" x14ac:dyDescent="0.25">
      <c r="A11" s="15" t="s">
        <v>18</v>
      </c>
      <c r="B11" s="15" t="s">
        <v>19</v>
      </c>
      <c r="C11" s="16" t="s">
        <v>20</v>
      </c>
      <c r="D11" s="17">
        <v>32915.26</v>
      </c>
      <c r="E11" s="17">
        <v>248000</v>
      </c>
      <c r="F11" s="47">
        <v>22562.880000000001</v>
      </c>
      <c r="G11" s="47">
        <f>SUM(G12)</f>
        <v>170000</v>
      </c>
      <c r="H11" s="47">
        <v>22562.880000000001</v>
      </c>
      <c r="I11" s="47">
        <f>SUM(I12)</f>
        <v>170000</v>
      </c>
    </row>
    <row r="12" spans="1:9" ht="24" x14ac:dyDescent="0.25">
      <c r="A12" s="30" t="s">
        <v>53</v>
      </c>
      <c r="B12" s="30" t="s">
        <v>54</v>
      </c>
      <c r="C12" s="31" t="s">
        <v>55</v>
      </c>
      <c r="D12" s="32">
        <v>32915.26</v>
      </c>
      <c r="E12" s="32">
        <v>248000</v>
      </c>
      <c r="F12" s="48">
        <f>SUM(F13:F15)</f>
        <v>22562.877430486427</v>
      </c>
      <c r="G12" s="48">
        <f>SUM(G13:G15)</f>
        <v>170000</v>
      </c>
      <c r="H12" s="48">
        <f>SUM(H13:H15)</f>
        <v>22562.877430486427</v>
      </c>
      <c r="I12" s="48">
        <f>SUM(I13:I15)</f>
        <v>170000</v>
      </c>
    </row>
    <row r="13" spans="1:9" x14ac:dyDescent="0.25">
      <c r="A13" s="33" t="s">
        <v>56</v>
      </c>
      <c r="B13" s="33" t="s">
        <v>57</v>
      </c>
      <c r="C13" s="34" t="s">
        <v>58</v>
      </c>
      <c r="D13" s="35">
        <v>4645.3</v>
      </c>
      <c r="E13" s="35">
        <v>35000</v>
      </c>
      <c r="F13" s="49">
        <f t="shared" ref="F13:F14" si="0">SUM(G13/7.5345)</f>
        <v>2654.4561682925209</v>
      </c>
      <c r="G13" s="49">
        <v>20000</v>
      </c>
      <c r="H13" s="49">
        <f t="shared" ref="H13" si="1">SUM(I13/7.5345)</f>
        <v>2654.4561682925209</v>
      </c>
      <c r="I13" s="49">
        <v>20000</v>
      </c>
    </row>
    <row r="14" spans="1:9" ht="24" x14ac:dyDescent="0.25">
      <c r="A14" s="33" t="s">
        <v>59</v>
      </c>
      <c r="B14" s="33" t="s">
        <v>57</v>
      </c>
      <c r="C14" s="34" t="s">
        <v>60</v>
      </c>
      <c r="D14" s="35">
        <v>6636.14</v>
      </c>
      <c r="E14" s="35">
        <v>50000</v>
      </c>
      <c r="F14" s="49">
        <f t="shared" si="0"/>
        <v>6636.1404207313026</v>
      </c>
      <c r="G14" s="49">
        <v>50000</v>
      </c>
      <c r="H14" s="49">
        <f t="shared" ref="H14" si="2">SUM(I14/7.5345)</f>
        <v>6636.1404207313026</v>
      </c>
      <c r="I14" s="49">
        <v>50000</v>
      </c>
    </row>
    <row r="15" spans="1:9" ht="24" x14ac:dyDescent="0.25">
      <c r="A15" s="33" t="s">
        <v>61</v>
      </c>
      <c r="B15" s="33" t="s">
        <v>62</v>
      </c>
      <c r="C15" s="34" t="s">
        <v>63</v>
      </c>
      <c r="D15" s="35">
        <v>21633.82</v>
      </c>
      <c r="E15" s="35">
        <v>163000</v>
      </c>
      <c r="F15" s="49">
        <f>SUM(G15/7.5345)</f>
        <v>13272.280841462605</v>
      </c>
      <c r="G15" s="49">
        <v>100000</v>
      </c>
      <c r="H15" s="49">
        <f>SUM(I15/7.5345)</f>
        <v>13272.280841462605</v>
      </c>
      <c r="I15" s="49">
        <v>100000</v>
      </c>
    </row>
    <row r="16" spans="1:9" x14ac:dyDescent="0.25">
      <c r="A16" s="12" t="s">
        <v>15</v>
      </c>
      <c r="B16" s="12" t="s">
        <v>27</v>
      </c>
      <c r="C16" s="13" t="s">
        <v>28</v>
      </c>
      <c r="D16" s="14">
        <v>30304.33</v>
      </c>
      <c r="E16" s="14">
        <v>228328</v>
      </c>
      <c r="F16" s="46">
        <f>SUM(F18)</f>
        <v>9290.596589023824</v>
      </c>
      <c r="G16" s="46">
        <v>70000</v>
      </c>
      <c r="H16" s="46">
        <f>SUM(H18)</f>
        <v>9290.596589023824</v>
      </c>
      <c r="I16" s="46">
        <v>70000</v>
      </c>
    </row>
    <row r="17" spans="1:9" x14ac:dyDescent="0.25">
      <c r="A17" s="15" t="s">
        <v>18</v>
      </c>
      <c r="B17" s="15" t="s">
        <v>19</v>
      </c>
      <c r="C17" s="16" t="s">
        <v>20</v>
      </c>
      <c r="D17" s="17">
        <v>30304.33</v>
      </c>
      <c r="E17" s="17">
        <v>228328</v>
      </c>
      <c r="F17" s="47">
        <f>SUM(F18)</f>
        <v>9290.596589023824</v>
      </c>
      <c r="G17" s="47">
        <v>70000</v>
      </c>
      <c r="H17" s="47">
        <f>SUM(H18)</f>
        <v>9290.596589023824</v>
      </c>
      <c r="I17" s="47">
        <v>70000</v>
      </c>
    </row>
    <row r="18" spans="1:9" ht="24" x14ac:dyDescent="0.25">
      <c r="A18" s="30" t="s">
        <v>53</v>
      </c>
      <c r="B18" s="30" t="s">
        <v>54</v>
      </c>
      <c r="C18" s="31" t="s">
        <v>55</v>
      </c>
      <c r="D18" s="32">
        <v>30304.33</v>
      </c>
      <c r="E18" s="32">
        <v>228328</v>
      </c>
      <c r="F18" s="48">
        <f>SUM(F19:F20)</f>
        <v>9290.596589023824</v>
      </c>
      <c r="G18" s="48">
        <v>70000</v>
      </c>
      <c r="H18" s="48">
        <f>SUM(H19:H20)</f>
        <v>9290.596589023824</v>
      </c>
      <c r="I18" s="48">
        <v>70000</v>
      </c>
    </row>
    <row r="19" spans="1:9" ht="24" x14ac:dyDescent="0.25">
      <c r="A19" s="33" t="s">
        <v>64</v>
      </c>
      <c r="B19" s="33" t="s">
        <v>62</v>
      </c>
      <c r="C19" s="34" t="s">
        <v>63</v>
      </c>
      <c r="D19" s="35">
        <v>30304.33</v>
      </c>
      <c r="E19" s="35">
        <v>228328</v>
      </c>
      <c r="F19" s="49">
        <f>SUM(G19/7.5345)</f>
        <v>6636.1404207313026</v>
      </c>
      <c r="G19" s="49">
        <v>50000</v>
      </c>
      <c r="H19" s="49">
        <f>SUM(I19/7.5345)</f>
        <v>6636.1404207313026</v>
      </c>
      <c r="I19" s="49">
        <v>50000</v>
      </c>
    </row>
    <row r="20" spans="1:9" x14ac:dyDescent="0.25">
      <c r="A20" s="33"/>
      <c r="B20" s="33"/>
      <c r="C20" s="34"/>
      <c r="D20" s="35"/>
      <c r="E20" s="35"/>
      <c r="F20" s="49">
        <f>SUM(G20/7.5345)</f>
        <v>2654.4561682925209</v>
      </c>
      <c r="G20" s="49">
        <v>20000</v>
      </c>
      <c r="H20" s="49">
        <f>SUM(I20/7.5345)</f>
        <v>2654.4561682925209</v>
      </c>
      <c r="I20" s="49">
        <v>20000</v>
      </c>
    </row>
    <row r="21" spans="1:9" x14ac:dyDescent="0.25">
      <c r="A21" s="12" t="s">
        <v>15</v>
      </c>
      <c r="B21" s="12" t="s">
        <v>34</v>
      </c>
      <c r="C21" s="13" t="s">
        <v>35</v>
      </c>
      <c r="D21" s="14">
        <v>704180.77</v>
      </c>
      <c r="E21" s="14">
        <v>5305650</v>
      </c>
      <c r="F21" s="46"/>
      <c r="G21" s="46"/>
      <c r="H21" s="46"/>
      <c r="I21" s="46"/>
    </row>
    <row r="22" spans="1:9" x14ac:dyDescent="0.25">
      <c r="A22" s="15" t="s">
        <v>18</v>
      </c>
      <c r="B22" s="15" t="s">
        <v>19</v>
      </c>
      <c r="C22" s="16" t="s">
        <v>20</v>
      </c>
      <c r="D22" s="17">
        <v>704180.77</v>
      </c>
      <c r="E22" s="17">
        <v>5305650</v>
      </c>
      <c r="F22" s="47"/>
      <c r="G22" s="47"/>
      <c r="H22" s="47"/>
      <c r="I22" s="47"/>
    </row>
    <row r="23" spans="1:9" ht="24" x14ac:dyDescent="0.25">
      <c r="A23" s="30" t="s">
        <v>53</v>
      </c>
      <c r="B23" s="30" t="s">
        <v>54</v>
      </c>
      <c r="C23" s="31" t="s">
        <v>55</v>
      </c>
      <c r="D23" s="32">
        <v>704180.77</v>
      </c>
      <c r="E23" s="32">
        <v>5305650</v>
      </c>
      <c r="F23" s="48"/>
      <c r="G23" s="48"/>
      <c r="H23" s="48"/>
      <c r="I23" s="48"/>
    </row>
    <row r="24" spans="1:9" ht="24" x14ac:dyDescent="0.25">
      <c r="A24" s="33" t="s">
        <v>65</v>
      </c>
      <c r="B24" s="33" t="s">
        <v>62</v>
      </c>
      <c r="C24" s="34" t="s">
        <v>63</v>
      </c>
      <c r="D24" s="35">
        <v>704180.77</v>
      </c>
      <c r="E24" s="35">
        <v>5305650</v>
      </c>
      <c r="F24" s="49"/>
      <c r="G24" s="49"/>
      <c r="H24" s="49"/>
      <c r="I24" s="49"/>
    </row>
    <row r="25" spans="1:9" ht="24" x14ac:dyDescent="0.25">
      <c r="A25" s="27" t="s">
        <v>48</v>
      </c>
      <c r="B25" s="27" t="s">
        <v>66</v>
      </c>
      <c r="C25" s="28" t="s">
        <v>67</v>
      </c>
      <c r="D25" s="29">
        <v>159048.76999999999</v>
      </c>
      <c r="E25" s="29">
        <v>1198353</v>
      </c>
      <c r="F25" s="45">
        <f>SUM(F26+F58+F65)</f>
        <v>152511.7812436127</v>
      </c>
      <c r="G25" s="45">
        <f>SUM(G26+G58+G65)</f>
        <v>1149100</v>
      </c>
      <c r="H25" s="45">
        <f>SUM(H26+H58+H65)</f>
        <v>152511.7812436127</v>
      </c>
      <c r="I25" s="45">
        <f>SUM(I26+I58+I65)</f>
        <v>1149100</v>
      </c>
    </row>
    <row r="26" spans="1:9" x14ac:dyDescent="0.25">
      <c r="A26" s="12" t="s">
        <v>15</v>
      </c>
      <c r="B26" s="12" t="s">
        <v>51</v>
      </c>
      <c r="C26" s="13" t="s">
        <v>52</v>
      </c>
      <c r="D26" s="14">
        <v>150082.94</v>
      </c>
      <c r="E26" s="14">
        <v>1130800</v>
      </c>
      <c r="F26" s="46">
        <f t="shared" ref="F26:I27" si="3">SUM(F27)</f>
        <v>147747.03032716172</v>
      </c>
      <c r="G26" s="46">
        <f t="shared" si="3"/>
        <v>1113200</v>
      </c>
      <c r="H26" s="46">
        <f t="shared" si="3"/>
        <v>147747.03032716172</v>
      </c>
      <c r="I26" s="46">
        <f t="shared" si="3"/>
        <v>1113200</v>
      </c>
    </row>
    <row r="27" spans="1:9" x14ac:dyDescent="0.25">
      <c r="A27" s="15" t="s">
        <v>18</v>
      </c>
      <c r="B27" s="15" t="s">
        <v>19</v>
      </c>
      <c r="C27" s="16" t="s">
        <v>20</v>
      </c>
      <c r="D27" s="17">
        <v>150082.94</v>
      </c>
      <c r="E27" s="17">
        <v>1130800</v>
      </c>
      <c r="F27" s="47">
        <f t="shared" si="3"/>
        <v>147747.03032716172</v>
      </c>
      <c r="G27" s="47">
        <f t="shared" si="3"/>
        <v>1113200</v>
      </c>
      <c r="H27" s="47">
        <f t="shared" si="3"/>
        <v>147747.03032716172</v>
      </c>
      <c r="I27" s="47">
        <f t="shared" si="3"/>
        <v>1113200</v>
      </c>
    </row>
    <row r="28" spans="1:9" ht="24" x14ac:dyDescent="0.25">
      <c r="A28" s="30" t="s">
        <v>53</v>
      </c>
      <c r="B28" s="30" t="s">
        <v>54</v>
      </c>
      <c r="C28" s="31" t="s">
        <v>55</v>
      </c>
      <c r="D28" s="32">
        <v>150082.94</v>
      </c>
      <c r="E28" s="32">
        <v>1130800</v>
      </c>
      <c r="F28" s="48">
        <f>SUM(F29:F57)</f>
        <v>147747.03032716172</v>
      </c>
      <c r="G28" s="48">
        <f>SUM(G29:G57)</f>
        <v>1113200</v>
      </c>
      <c r="H28" s="48">
        <f>SUM(H29:H57)</f>
        <v>147747.03032716172</v>
      </c>
      <c r="I28" s="48">
        <f>SUM(I29:I57)</f>
        <v>1113200</v>
      </c>
    </row>
    <row r="29" spans="1:9" x14ac:dyDescent="0.25">
      <c r="A29" s="33" t="s">
        <v>68</v>
      </c>
      <c r="B29" s="33" t="s">
        <v>69</v>
      </c>
      <c r="C29" s="34" t="s">
        <v>70</v>
      </c>
      <c r="D29" s="35">
        <v>60654.32</v>
      </c>
      <c r="E29" s="35">
        <v>457000</v>
      </c>
      <c r="F29" s="49">
        <f t="shared" ref="F29:F55" si="4">SUM(G29/7.5345)</f>
        <v>60654.3234454841</v>
      </c>
      <c r="G29" s="49">
        <v>457000</v>
      </c>
      <c r="H29" s="49">
        <f t="shared" ref="H29" si="5">SUM(I29/7.5345)</f>
        <v>60654.3234454841</v>
      </c>
      <c r="I29" s="49">
        <v>457000</v>
      </c>
    </row>
    <row r="30" spans="1:9" x14ac:dyDescent="0.25">
      <c r="A30" s="33" t="s">
        <v>71</v>
      </c>
      <c r="B30" s="33" t="s">
        <v>69</v>
      </c>
      <c r="C30" s="34" t="s">
        <v>72</v>
      </c>
      <c r="D30" s="35">
        <v>9224.24</v>
      </c>
      <c r="E30" s="35">
        <v>69500</v>
      </c>
      <c r="F30" s="49">
        <f t="shared" si="4"/>
        <v>9224.2351848165108</v>
      </c>
      <c r="G30" s="49">
        <v>69500</v>
      </c>
      <c r="H30" s="49">
        <f t="shared" ref="H30" si="6">SUM(I30/7.5345)</f>
        <v>9224.2351848165108</v>
      </c>
      <c r="I30" s="49">
        <v>69500</v>
      </c>
    </row>
    <row r="31" spans="1:9" ht="24" x14ac:dyDescent="0.25">
      <c r="A31" s="33" t="s">
        <v>73</v>
      </c>
      <c r="B31" s="33" t="s">
        <v>69</v>
      </c>
      <c r="C31" s="34" t="s">
        <v>74</v>
      </c>
      <c r="D31" s="35">
        <v>8626.98</v>
      </c>
      <c r="E31" s="35">
        <v>65000</v>
      </c>
      <c r="F31" s="49">
        <f t="shared" si="4"/>
        <v>8626.9825469506923</v>
      </c>
      <c r="G31" s="49">
        <v>65000</v>
      </c>
      <c r="H31" s="49">
        <f t="shared" ref="H31" si="7">SUM(I31/7.5345)</f>
        <v>8626.9825469506923</v>
      </c>
      <c r="I31" s="49">
        <v>65000</v>
      </c>
    </row>
    <row r="32" spans="1:9" x14ac:dyDescent="0.25">
      <c r="A32" s="33" t="s">
        <v>75</v>
      </c>
      <c r="B32" s="33" t="s">
        <v>76</v>
      </c>
      <c r="C32" s="34" t="s">
        <v>77</v>
      </c>
      <c r="D32" s="35">
        <v>530.89</v>
      </c>
      <c r="E32" s="35">
        <v>4000</v>
      </c>
      <c r="F32" s="49">
        <f t="shared" si="4"/>
        <v>530.89123365850423</v>
      </c>
      <c r="G32" s="49">
        <v>4000</v>
      </c>
      <c r="H32" s="49">
        <f t="shared" ref="H32" si="8">SUM(I32/7.5345)</f>
        <v>530.89123365850423</v>
      </c>
      <c r="I32" s="49">
        <v>4000</v>
      </c>
    </row>
    <row r="33" spans="1:9" ht="24" x14ac:dyDescent="0.25">
      <c r="A33" s="33" t="s">
        <v>78</v>
      </c>
      <c r="B33" s="33" t="s">
        <v>76</v>
      </c>
      <c r="C33" s="34" t="s">
        <v>79</v>
      </c>
      <c r="D33" s="35">
        <v>2654.46</v>
      </c>
      <c r="E33" s="35">
        <v>20000</v>
      </c>
      <c r="F33" s="49">
        <f t="shared" si="4"/>
        <v>2654.4561682925209</v>
      </c>
      <c r="G33" s="49">
        <v>20000</v>
      </c>
      <c r="H33" s="49">
        <f t="shared" ref="H33" si="9">SUM(I33/7.5345)</f>
        <v>2654.4561682925209</v>
      </c>
      <c r="I33" s="49">
        <v>20000</v>
      </c>
    </row>
    <row r="34" spans="1:9" x14ac:dyDescent="0.25">
      <c r="A34" s="33" t="s">
        <v>80</v>
      </c>
      <c r="B34" s="33" t="s">
        <v>76</v>
      </c>
      <c r="C34" s="34" t="s">
        <v>81</v>
      </c>
      <c r="D34" s="35">
        <v>132.72</v>
      </c>
      <c r="E34" s="35">
        <v>1000</v>
      </c>
      <c r="F34" s="49">
        <f t="shared" si="4"/>
        <v>132.72280841462606</v>
      </c>
      <c r="G34" s="49">
        <v>1000</v>
      </c>
      <c r="H34" s="49">
        <f t="shared" ref="H34" si="10">SUM(I34/7.5345)</f>
        <v>132.72280841462606</v>
      </c>
      <c r="I34" s="49">
        <v>1000</v>
      </c>
    </row>
    <row r="35" spans="1:9" x14ac:dyDescent="0.25">
      <c r="A35" s="33" t="s">
        <v>82</v>
      </c>
      <c r="B35" s="33" t="s">
        <v>76</v>
      </c>
      <c r="C35" s="34" t="s">
        <v>83</v>
      </c>
      <c r="D35" s="35">
        <v>132.72</v>
      </c>
      <c r="E35" s="35">
        <v>1000</v>
      </c>
      <c r="F35" s="49">
        <f t="shared" si="4"/>
        <v>132.72280841462606</v>
      </c>
      <c r="G35" s="49">
        <v>1000</v>
      </c>
      <c r="H35" s="49">
        <f t="shared" ref="H35" si="11">SUM(I35/7.5345)</f>
        <v>132.72280841462606</v>
      </c>
      <c r="I35" s="49">
        <v>1000</v>
      </c>
    </row>
    <row r="36" spans="1:9" ht="24" x14ac:dyDescent="0.25">
      <c r="A36" s="33" t="s">
        <v>84</v>
      </c>
      <c r="B36" s="33" t="s">
        <v>76</v>
      </c>
      <c r="C36" s="34" t="s">
        <v>85</v>
      </c>
      <c r="D36" s="35">
        <v>3981.68</v>
      </c>
      <c r="E36" s="35">
        <v>30000</v>
      </c>
      <c r="F36" s="49">
        <f t="shared" si="4"/>
        <v>3981.6842524387812</v>
      </c>
      <c r="G36" s="49">
        <v>30000</v>
      </c>
      <c r="H36" s="49">
        <f t="shared" ref="H36" si="12">SUM(I36/7.5345)</f>
        <v>3981.6842524387812</v>
      </c>
      <c r="I36" s="49">
        <v>30000</v>
      </c>
    </row>
    <row r="37" spans="1:9" x14ac:dyDescent="0.25">
      <c r="A37" s="33" t="s">
        <v>86</v>
      </c>
      <c r="B37" s="33" t="s">
        <v>76</v>
      </c>
      <c r="C37" s="34" t="s">
        <v>87</v>
      </c>
      <c r="D37" s="35">
        <v>19908.419999999998</v>
      </c>
      <c r="E37" s="35">
        <v>150000</v>
      </c>
      <c r="F37" s="49">
        <f t="shared" si="4"/>
        <v>19908.421262193908</v>
      </c>
      <c r="G37" s="49">
        <v>150000</v>
      </c>
      <c r="H37" s="49">
        <f t="shared" ref="H37" si="13">SUM(I37/7.5345)</f>
        <v>19908.421262193908</v>
      </c>
      <c r="I37" s="49">
        <v>150000</v>
      </c>
    </row>
    <row r="38" spans="1:9" ht="24" x14ac:dyDescent="0.25">
      <c r="A38" s="33" t="s">
        <v>88</v>
      </c>
      <c r="B38" s="33" t="s">
        <v>76</v>
      </c>
      <c r="C38" s="34" t="s">
        <v>89</v>
      </c>
      <c r="D38" s="35">
        <v>1061.78</v>
      </c>
      <c r="E38" s="35">
        <v>8000</v>
      </c>
      <c r="F38" s="49">
        <f t="shared" si="4"/>
        <v>1061.7824673170085</v>
      </c>
      <c r="G38" s="49">
        <v>8000</v>
      </c>
      <c r="H38" s="49">
        <f t="shared" ref="H38" si="14">SUM(I38/7.5345)</f>
        <v>1061.7824673170085</v>
      </c>
      <c r="I38" s="49">
        <v>8000</v>
      </c>
    </row>
    <row r="39" spans="1:9" x14ac:dyDescent="0.25">
      <c r="A39" s="33" t="s">
        <v>90</v>
      </c>
      <c r="B39" s="33" t="s">
        <v>76</v>
      </c>
      <c r="C39" s="34" t="s">
        <v>91</v>
      </c>
      <c r="D39" s="35">
        <v>1327.23</v>
      </c>
      <c r="E39" s="35">
        <v>10000</v>
      </c>
      <c r="F39" s="49">
        <f t="shared" si="4"/>
        <v>1327.2280841462605</v>
      </c>
      <c r="G39" s="49">
        <v>10000</v>
      </c>
      <c r="H39" s="49">
        <f t="shared" ref="H39" si="15">SUM(I39/7.5345)</f>
        <v>1327.2280841462605</v>
      </c>
      <c r="I39" s="49">
        <v>10000</v>
      </c>
    </row>
    <row r="40" spans="1:9" x14ac:dyDescent="0.25">
      <c r="A40" s="33" t="s">
        <v>92</v>
      </c>
      <c r="B40" s="33" t="s">
        <v>76</v>
      </c>
      <c r="C40" s="34" t="s">
        <v>93</v>
      </c>
      <c r="D40" s="35">
        <v>796.34</v>
      </c>
      <c r="E40" s="35">
        <v>6000</v>
      </c>
      <c r="F40" s="49">
        <f t="shared" si="4"/>
        <v>796.33685048775624</v>
      </c>
      <c r="G40" s="49">
        <v>6000</v>
      </c>
      <c r="H40" s="49">
        <f t="shared" ref="H40" si="16">SUM(I40/7.5345)</f>
        <v>796.33685048775624</v>
      </c>
      <c r="I40" s="49">
        <v>6000</v>
      </c>
    </row>
    <row r="41" spans="1:9" x14ac:dyDescent="0.25">
      <c r="A41" s="33" t="s">
        <v>94</v>
      </c>
      <c r="B41" s="33" t="s">
        <v>76</v>
      </c>
      <c r="C41" s="34" t="s">
        <v>95</v>
      </c>
      <c r="D41" s="35">
        <v>212.36</v>
      </c>
      <c r="E41" s="35">
        <v>1600</v>
      </c>
      <c r="F41" s="49">
        <f t="shared" si="4"/>
        <v>212.35649346340168</v>
      </c>
      <c r="G41" s="49">
        <v>1600</v>
      </c>
      <c r="H41" s="49">
        <f t="shared" ref="H41" si="17">SUM(I41/7.5345)</f>
        <v>212.35649346340168</v>
      </c>
      <c r="I41" s="49">
        <v>1600</v>
      </c>
    </row>
    <row r="42" spans="1:9" x14ac:dyDescent="0.25">
      <c r="A42" s="33" t="s">
        <v>96</v>
      </c>
      <c r="B42" s="33" t="s">
        <v>76</v>
      </c>
      <c r="C42" s="34" t="s">
        <v>97</v>
      </c>
      <c r="D42" s="35">
        <v>1194.51</v>
      </c>
      <c r="E42" s="35">
        <v>9000</v>
      </c>
      <c r="F42" s="49">
        <f t="shared" si="4"/>
        <v>1194.5052757316344</v>
      </c>
      <c r="G42" s="49">
        <v>9000</v>
      </c>
      <c r="H42" s="49">
        <f t="shared" ref="H42" si="18">SUM(I42/7.5345)</f>
        <v>1194.5052757316344</v>
      </c>
      <c r="I42" s="49">
        <v>9000</v>
      </c>
    </row>
    <row r="43" spans="1:9" x14ac:dyDescent="0.25">
      <c r="A43" s="33" t="s">
        <v>98</v>
      </c>
      <c r="B43" s="33" t="s">
        <v>76</v>
      </c>
      <c r="C43" s="34" t="s">
        <v>99</v>
      </c>
      <c r="D43" s="35">
        <v>398.17</v>
      </c>
      <c r="E43" s="35">
        <v>3000</v>
      </c>
      <c r="F43" s="49">
        <f t="shared" si="4"/>
        <v>398.16842524387812</v>
      </c>
      <c r="G43" s="49">
        <v>3000</v>
      </c>
      <c r="H43" s="49">
        <f t="shared" ref="H43" si="19">SUM(I43/7.5345)</f>
        <v>398.16842524387812</v>
      </c>
      <c r="I43" s="49">
        <v>3000</v>
      </c>
    </row>
    <row r="44" spans="1:9" x14ac:dyDescent="0.25">
      <c r="A44" s="33" t="s">
        <v>100</v>
      </c>
      <c r="B44" s="33" t="s">
        <v>76</v>
      </c>
      <c r="C44" s="34" t="s">
        <v>101</v>
      </c>
      <c r="D44" s="35">
        <v>12728.12</v>
      </c>
      <c r="E44" s="35">
        <v>95900</v>
      </c>
      <c r="F44" s="49">
        <f t="shared" si="4"/>
        <v>12728.117326962638</v>
      </c>
      <c r="G44" s="49">
        <v>95900</v>
      </c>
      <c r="H44" s="49">
        <f t="shared" ref="H44" si="20">SUM(I44/7.5345)</f>
        <v>12728.117326962638</v>
      </c>
      <c r="I44" s="49">
        <v>95900</v>
      </c>
    </row>
    <row r="45" spans="1:9" x14ac:dyDescent="0.25">
      <c r="A45" s="33" t="s">
        <v>102</v>
      </c>
      <c r="B45" s="33" t="s">
        <v>76</v>
      </c>
      <c r="C45" s="34" t="s">
        <v>103</v>
      </c>
      <c r="D45" s="35">
        <v>2654.46</v>
      </c>
      <c r="E45" s="35">
        <v>20000</v>
      </c>
      <c r="F45" s="49">
        <f t="shared" si="4"/>
        <v>2654.4561682925209</v>
      </c>
      <c r="G45" s="49">
        <v>20000</v>
      </c>
      <c r="H45" s="49">
        <f t="shared" ref="H45" si="21">SUM(I45/7.5345)</f>
        <v>2654.4561682925209</v>
      </c>
      <c r="I45" s="49">
        <v>20000</v>
      </c>
    </row>
    <row r="46" spans="1:9" x14ac:dyDescent="0.25">
      <c r="A46" s="33" t="s">
        <v>104</v>
      </c>
      <c r="B46" s="33" t="s">
        <v>76</v>
      </c>
      <c r="C46" s="34" t="s">
        <v>105</v>
      </c>
      <c r="D46" s="35">
        <v>5308.91</v>
      </c>
      <c r="E46" s="35">
        <v>40000</v>
      </c>
      <c r="F46" s="49">
        <f t="shared" si="4"/>
        <v>5308.9123365850419</v>
      </c>
      <c r="G46" s="49">
        <v>40000</v>
      </c>
      <c r="H46" s="49">
        <f t="shared" ref="H46" si="22">SUM(I46/7.5345)</f>
        <v>5308.9123365850419</v>
      </c>
      <c r="I46" s="49">
        <v>40000</v>
      </c>
    </row>
    <row r="47" spans="1:9" ht="24" x14ac:dyDescent="0.25">
      <c r="A47" s="33" t="s">
        <v>106</v>
      </c>
      <c r="B47" s="33" t="s">
        <v>76</v>
      </c>
      <c r="C47" s="34" t="s">
        <v>107</v>
      </c>
      <c r="D47" s="35">
        <v>530.89</v>
      </c>
      <c r="E47" s="35">
        <v>4000</v>
      </c>
      <c r="F47" s="49">
        <f t="shared" si="4"/>
        <v>530.89123365850423</v>
      </c>
      <c r="G47" s="49">
        <v>4000</v>
      </c>
      <c r="H47" s="49">
        <f t="shared" ref="H47" si="23">SUM(I47/7.5345)</f>
        <v>530.89123365850423</v>
      </c>
      <c r="I47" s="49">
        <v>4000</v>
      </c>
    </row>
    <row r="48" spans="1:9" x14ac:dyDescent="0.25">
      <c r="A48" s="33" t="s">
        <v>108</v>
      </c>
      <c r="B48" s="33" t="s">
        <v>76</v>
      </c>
      <c r="C48" s="34" t="s">
        <v>109</v>
      </c>
      <c r="D48" s="35">
        <v>2057.1999999999998</v>
      </c>
      <c r="E48" s="35">
        <v>15500</v>
      </c>
      <c r="F48" s="49">
        <f t="shared" si="4"/>
        <v>2057.2035304267038</v>
      </c>
      <c r="G48" s="49">
        <v>15500</v>
      </c>
      <c r="H48" s="49">
        <f t="shared" ref="H48" si="24">SUM(I48/7.5345)</f>
        <v>2057.2035304267038</v>
      </c>
      <c r="I48" s="49">
        <v>15500</v>
      </c>
    </row>
    <row r="49" spans="1:9" x14ac:dyDescent="0.25">
      <c r="A49" s="33" t="s">
        <v>110</v>
      </c>
      <c r="B49" s="33" t="s">
        <v>76</v>
      </c>
      <c r="C49" s="34" t="s">
        <v>111</v>
      </c>
      <c r="D49" s="35">
        <v>1061.78</v>
      </c>
      <c r="E49" s="35">
        <v>8000</v>
      </c>
      <c r="F49" s="49">
        <f t="shared" si="4"/>
        <v>1061.7824673170085</v>
      </c>
      <c r="G49" s="49">
        <v>8000</v>
      </c>
      <c r="H49" s="49">
        <f t="shared" ref="H49" si="25">SUM(I49/7.5345)</f>
        <v>1061.7824673170085</v>
      </c>
      <c r="I49" s="49">
        <v>8000</v>
      </c>
    </row>
    <row r="50" spans="1:9" x14ac:dyDescent="0.25">
      <c r="A50" s="33" t="s">
        <v>112</v>
      </c>
      <c r="B50" s="33" t="s">
        <v>76</v>
      </c>
      <c r="C50" s="34" t="s">
        <v>113</v>
      </c>
      <c r="D50" s="35">
        <v>1061.78</v>
      </c>
      <c r="E50" s="35">
        <v>8000</v>
      </c>
      <c r="F50" s="49">
        <f t="shared" si="4"/>
        <v>1061.7824673170085</v>
      </c>
      <c r="G50" s="49">
        <v>8000</v>
      </c>
      <c r="H50" s="49">
        <f t="shared" ref="H50" si="26">SUM(I50/7.5345)</f>
        <v>1061.7824673170085</v>
      </c>
      <c r="I50" s="49">
        <v>8000</v>
      </c>
    </row>
    <row r="51" spans="1:9" x14ac:dyDescent="0.25">
      <c r="A51" s="33" t="s">
        <v>114</v>
      </c>
      <c r="B51" s="33" t="s">
        <v>76</v>
      </c>
      <c r="C51" s="34" t="s">
        <v>115</v>
      </c>
      <c r="D51" s="35">
        <v>132.72</v>
      </c>
      <c r="E51" s="35">
        <v>1000</v>
      </c>
      <c r="F51" s="49">
        <f t="shared" si="4"/>
        <v>132.72280841462606</v>
      </c>
      <c r="G51" s="49">
        <v>1000</v>
      </c>
      <c r="H51" s="49">
        <f t="shared" ref="H51" si="27">SUM(I51/7.5345)</f>
        <v>132.72280841462606</v>
      </c>
      <c r="I51" s="49">
        <v>1000</v>
      </c>
    </row>
    <row r="52" spans="1:9" ht="24" x14ac:dyDescent="0.25">
      <c r="A52" s="33" t="s">
        <v>116</v>
      </c>
      <c r="B52" s="33" t="s">
        <v>76</v>
      </c>
      <c r="C52" s="34" t="s">
        <v>117</v>
      </c>
      <c r="D52" s="35">
        <v>9954.2099999999991</v>
      </c>
      <c r="E52" s="35">
        <v>75000</v>
      </c>
      <c r="F52" s="49">
        <f t="shared" si="4"/>
        <v>9954.2106310969539</v>
      </c>
      <c r="G52" s="49">
        <v>75000</v>
      </c>
      <c r="H52" s="49">
        <f t="shared" ref="H52" si="28">SUM(I52/7.5345)</f>
        <v>9954.2106310969539</v>
      </c>
      <c r="I52" s="49">
        <v>75000</v>
      </c>
    </row>
    <row r="53" spans="1:9" x14ac:dyDescent="0.25">
      <c r="A53" s="33" t="s">
        <v>118</v>
      </c>
      <c r="B53" s="33" t="s">
        <v>76</v>
      </c>
      <c r="C53" s="34" t="s">
        <v>119</v>
      </c>
      <c r="D53" s="35">
        <v>743.25</v>
      </c>
      <c r="E53" s="35">
        <v>5600</v>
      </c>
      <c r="F53" s="49"/>
      <c r="G53" s="49"/>
      <c r="H53" s="49"/>
      <c r="I53" s="49"/>
    </row>
    <row r="54" spans="1:9" x14ac:dyDescent="0.25">
      <c r="A54" s="33" t="s">
        <v>120</v>
      </c>
      <c r="B54" s="33" t="s">
        <v>76</v>
      </c>
      <c r="C54" s="34" t="s">
        <v>121</v>
      </c>
      <c r="D54" s="35">
        <v>66.36</v>
      </c>
      <c r="E54" s="35">
        <v>500</v>
      </c>
      <c r="F54" s="49">
        <f t="shared" si="4"/>
        <v>66.361404207313029</v>
      </c>
      <c r="G54" s="49">
        <v>500</v>
      </c>
      <c r="H54" s="49">
        <f t="shared" ref="H54" si="29">SUM(I54/7.5345)</f>
        <v>66.361404207313029</v>
      </c>
      <c r="I54" s="49">
        <v>500</v>
      </c>
    </row>
    <row r="55" spans="1:9" ht="24" x14ac:dyDescent="0.25">
      <c r="A55" s="33" t="s">
        <v>122</v>
      </c>
      <c r="B55" s="33" t="s">
        <v>123</v>
      </c>
      <c r="C55" s="34" t="s">
        <v>124</v>
      </c>
      <c r="D55" s="35">
        <v>424.71</v>
      </c>
      <c r="E55" s="35">
        <v>3200</v>
      </c>
      <c r="F55" s="49">
        <f t="shared" si="4"/>
        <v>424.71298692680335</v>
      </c>
      <c r="G55" s="49">
        <v>3200</v>
      </c>
      <c r="H55" s="49">
        <f t="shared" ref="H55" si="30">SUM(I55/7.5345)</f>
        <v>424.71298692680335</v>
      </c>
      <c r="I55" s="49">
        <v>3200</v>
      </c>
    </row>
    <row r="56" spans="1:9" x14ac:dyDescent="0.25">
      <c r="A56" s="33" t="s">
        <v>125</v>
      </c>
      <c r="B56" s="33" t="s">
        <v>57</v>
      </c>
      <c r="C56" s="34" t="s">
        <v>126</v>
      </c>
      <c r="D56" s="35">
        <v>1592.67</v>
      </c>
      <c r="E56" s="35">
        <v>12000</v>
      </c>
      <c r="F56" s="49"/>
      <c r="G56" s="49"/>
      <c r="H56" s="49"/>
      <c r="I56" s="49"/>
    </row>
    <row r="57" spans="1:9" ht="24" x14ac:dyDescent="0.25">
      <c r="A57" s="33" t="s">
        <v>127</v>
      </c>
      <c r="B57" s="33" t="s">
        <v>57</v>
      </c>
      <c r="C57" s="34" t="s">
        <v>128</v>
      </c>
      <c r="D57" s="35">
        <v>929.06</v>
      </c>
      <c r="E57" s="35">
        <v>7000</v>
      </c>
      <c r="F57" s="49">
        <f>SUM(G57/7.5345)</f>
        <v>929.05965890238235</v>
      </c>
      <c r="G57" s="49">
        <v>7000</v>
      </c>
      <c r="H57" s="49">
        <f>SUM(I57/7.5345)</f>
        <v>929.05965890238235</v>
      </c>
      <c r="I57" s="49">
        <v>7000</v>
      </c>
    </row>
    <row r="58" spans="1:9" x14ac:dyDescent="0.25">
      <c r="A58" s="12" t="s">
        <v>15</v>
      </c>
      <c r="B58" s="12" t="s">
        <v>16</v>
      </c>
      <c r="C58" s="13" t="s">
        <v>17</v>
      </c>
      <c r="D58" s="14">
        <v>1035.24</v>
      </c>
      <c r="E58" s="14">
        <v>7800</v>
      </c>
      <c r="F58" s="46">
        <v>1035.24</v>
      </c>
      <c r="G58" s="46">
        <v>7800</v>
      </c>
      <c r="H58" s="46">
        <v>1035.24</v>
      </c>
      <c r="I58" s="46">
        <v>7800</v>
      </c>
    </row>
    <row r="59" spans="1:9" x14ac:dyDescent="0.25">
      <c r="A59" s="15" t="s">
        <v>18</v>
      </c>
      <c r="B59" s="15" t="s">
        <v>19</v>
      </c>
      <c r="C59" s="16" t="s">
        <v>20</v>
      </c>
      <c r="D59" s="17">
        <v>1035.24</v>
      </c>
      <c r="E59" s="17">
        <v>7800</v>
      </c>
      <c r="F59" s="47">
        <v>1035.24</v>
      </c>
      <c r="G59" s="47">
        <v>7800</v>
      </c>
      <c r="H59" s="47">
        <v>1035.24</v>
      </c>
      <c r="I59" s="47">
        <v>7800</v>
      </c>
    </row>
    <row r="60" spans="1:9" ht="24" x14ac:dyDescent="0.25">
      <c r="A60" s="30" t="s">
        <v>53</v>
      </c>
      <c r="B60" s="30" t="s">
        <v>54</v>
      </c>
      <c r="C60" s="31" t="s">
        <v>55</v>
      </c>
      <c r="D60" s="32">
        <v>1035.24</v>
      </c>
      <c r="E60" s="32">
        <v>7800</v>
      </c>
      <c r="F60" s="48">
        <v>1035.24</v>
      </c>
      <c r="G60" s="48">
        <v>7800</v>
      </c>
      <c r="H60" s="48">
        <v>1035.24</v>
      </c>
      <c r="I60" s="48">
        <v>7800</v>
      </c>
    </row>
    <row r="61" spans="1:9" x14ac:dyDescent="0.25">
      <c r="A61" s="33" t="s">
        <v>129</v>
      </c>
      <c r="B61" s="33" t="s">
        <v>76</v>
      </c>
      <c r="C61" s="34" t="s">
        <v>103</v>
      </c>
      <c r="D61" s="35">
        <v>132.72</v>
      </c>
      <c r="E61" s="35">
        <v>1000</v>
      </c>
      <c r="F61" s="49">
        <f t="shared" ref="F61:F63" si="31">SUM(G61/7.5345)</f>
        <v>132.72280841462606</v>
      </c>
      <c r="G61" s="49">
        <v>1000</v>
      </c>
      <c r="H61" s="49">
        <f t="shared" ref="H61" si="32">SUM(I61/7.5345)</f>
        <v>132.72280841462606</v>
      </c>
      <c r="I61" s="49">
        <v>1000</v>
      </c>
    </row>
    <row r="62" spans="1:9" x14ac:dyDescent="0.25">
      <c r="A62" s="33" t="s">
        <v>130</v>
      </c>
      <c r="B62" s="33" t="s">
        <v>76</v>
      </c>
      <c r="C62" s="34" t="s">
        <v>101</v>
      </c>
      <c r="D62" s="35">
        <v>796.34</v>
      </c>
      <c r="E62" s="35">
        <v>6000</v>
      </c>
      <c r="F62" s="49">
        <f t="shared" si="31"/>
        <v>796.33685048775624</v>
      </c>
      <c r="G62" s="49">
        <v>6000</v>
      </c>
      <c r="H62" s="49">
        <f t="shared" ref="H62" si="33">SUM(I62/7.5345)</f>
        <v>796.33685048775624</v>
      </c>
      <c r="I62" s="49">
        <v>6000</v>
      </c>
    </row>
    <row r="63" spans="1:9" ht="24" x14ac:dyDescent="0.25">
      <c r="A63" s="33" t="s">
        <v>131</v>
      </c>
      <c r="B63" s="33" t="s">
        <v>76</v>
      </c>
      <c r="C63" s="34" t="s">
        <v>85</v>
      </c>
      <c r="D63" s="35">
        <v>53.09</v>
      </c>
      <c r="E63" s="35">
        <v>400</v>
      </c>
      <c r="F63" s="49">
        <f t="shared" si="31"/>
        <v>53.089123365850419</v>
      </c>
      <c r="G63" s="49">
        <v>400</v>
      </c>
      <c r="H63" s="49">
        <f t="shared" ref="H63" si="34">SUM(I63/7.5345)</f>
        <v>53.089123365850419</v>
      </c>
      <c r="I63" s="49">
        <v>400</v>
      </c>
    </row>
    <row r="64" spans="1:9" x14ac:dyDescent="0.25">
      <c r="A64" s="33" t="s">
        <v>132</v>
      </c>
      <c r="B64" s="33" t="s">
        <v>76</v>
      </c>
      <c r="C64" s="34" t="s">
        <v>95</v>
      </c>
      <c r="D64" s="35">
        <v>53.09</v>
      </c>
      <c r="E64" s="35">
        <v>400</v>
      </c>
      <c r="F64" s="49">
        <f>SUM(G64/7.5345)</f>
        <v>53.089123365850419</v>
      </c>
      <c r="G64" s="49">
        <v>400</v>
      </c>
      <c r="H64" s="49">
        <f>SUM(I64/7.5345)</f>
        <v>53.089123365850419</v>
      </c>
      <c r="I64" s="49">
        <v>400</v>
      </c>
    </row>
    <row r="65" spans="1:9" x14ac:dyDescent="0.25">
      <c r="A65" s="12" t="s">
        <v>15</v>
      </c>
      <c r="B65" s="12" t="s">
        <v>27</v>
      </c>
      <c r="C65" s="13" t="s">
        <v>28</v>
      </c>
      <c r="D65" s="14">
        <v>7930.59</v>
      </c>
      <c r="E65" s="14">
        <v>59753</v>
      </c>
      <c r="F65" s="46">
        <f t="shared" ref="F65:I66" si="35">SUM(F66)</f>
        <v>3729.5109164509918</v>
      </c>
      <c r="G65" s="46">
        <f t="shared" si="35"/>
        <v>28100</v>
      </c>
      <c r="H65" s="46">
        <f t="shared" si="35"/>
        <v>3729.5109164509918</v>
      </c>
      <c r="I65" s="46">
        <f t="shared" si="35"/>
        <v>28100</v>
      </c>
    </row>
    <row r="66" spans="1:9" x14ac:dyDescent="0.25">
      <c r="A66" s="15" t="s">
        <v>18</v>
      </c>
      <c r="B66" s="15" t="s">
        <v>19</v>
      </c>
      <c r="C66" s="16" t="s">
        <v>20</v>
      </c>
      <c r="D66" s="17">
        <v>7930.59</v>
      </c>
      <c r="E66" s="17">
        <v>59753</v>
      </c>
      <c r="F66" s="47">
        <f t="shared" si="35"/>
        <v>3729.5109164509918</v>
      </c>
      <c r="G66" s="47">
        <f t="shared" si="35"/>
        <v>28100</v>
      </c>
      <c r="H66" s="47">
        <f t="shared" si="35"/>
        <v>3729.5109164509918</v>
      </c>
      <c r="I66" s="47">
        <f t="shared" si="35"/>
        <v>28100</v>
      </c>
    </row>
    <row r="67" spans="1:9" ht="24" x14ac:dyDescent="0.25">
      <c r="A67" s="30" t="s">
        <v>53</v>
      </c>
      <c r="B67" s="30" t="s">
        <v>54</v>
      </c>
      <c r="C67" s="31" t="s">
        <v>55</v>
      </c>
      <c r="D67" s="32">
        <v>7930.59</v>
      </c>
      <c r="E67" s="32">
        <v>59753</v>
      </c>
      <c r="F67" s="48">
        <f>SUM(F69:F70)</f>
        <v>3729.5109164509918</v>
      </c>
      <c r="G67" s="48">
        <f>SUM(G69:G70)</f>
        <v>28100</v>
      </c>
      <c r="H67" s="48">
        <f>SUM(H69:H70)</f>
        <v>3729.5109164509918</v>
      </c>
      <c r="I67" s="48">
        <f>SUM(I69:I70)</f>
        <v>28100</v>
      </c>
    </row>
    <row r="68" spans="1:9" x14ac:dyDescent="0.25">
      <c r="A68" s="33" t="s">
        <v>133</v>
      </c>
      <c r="B68" s="33" t="s">
        <v>76</v>
      </c>
      <c r="C68" s="34" t="s">
        <v>103</v>
      </c>
      <c r="D68" s="35">
        <v>2256.29</v>
      </c>
      <c r="E68" s="35">
        <v>17000</v>
      </c>
      <c r="F68" s="49"/>
      <c r="G68" s="49"/>
      <c r="H68" s="49"/>
      <c r="I68" s="49"/>
    </row>
    <row r="69" spans="1:9" x14ac:dyDescent="0.25">
      <c r="A69" s="33" t="s">
        <v>134</v>
      </c>
      <c r="B69" s="33" t="s">
        <v>76</v>
      </c>
      <c r="C69" s="34" t="s">
        <v>101</v>
      </c>
      <c r="D69" s="35">
        <v>3649.88</v>
      </c>
      <c r="E69" s="35">
        <v>27500</v>
      </c>
      <c r="F69" s="49">
        <f>SUM(G69/7.5345)</f>
        <v>3649.8772314022162</v>
      </c>
      <c r="G69" s="49">
        <v>27500</v>
      </c>
      <c r="H69" s="49">
        <f>SUM(I69/7.5345)</f>
        <v>3649.8772314022162</v>
      </c>
      <c r="I69" s="49">
        <v>27500</v>
      </c>
    </row>
    <row r="70" spans="1:9" ht="24" x14ac:dyDescent="0.25">
      <c r="A70" s="33" t="s">
        <v>135</v>
      </c>
      <c r="B70" s="33" t="s">
        <v>76</v>
      </c>
      <c r="C70" s="34" t="s">
        <v>85</v>
      </c>
      <c r="D70" s="35">
        <v>79.63</v>
      </c>
      <c r="E70" s="35">
        <v>600</v>
      </c>
      <c r="F70" s="49">
        <f>SUM(G70/7.5345)</f>
        <v>79.633685048775632</v>
      </c>
      <c r="G70" s="49">
        <v>600</v>
      </c>
      <c r="H70" s="49">
        <f>SUM(I70/7.5345)</f>
        <v>79.633685048775632</v>
      </c>
      <c r="I70" s="49">
        <v>600</v>
      </c>
    </row>
    <row r="71" spans="1:9" x14ac:dyDescent="0.25">
      <c r="A71" s="33" t="s">
        <v>136</v>
      </c>
      <c r="B71" s="33" t="s">
        <v>76</v>
      </c>
      <c r="C71" s="34" t="s">
        <v>105</v>
      </c>
      <c r="D71" s="35">
        <v>1944.79</v>
      </c>
      <c r="E71" s="35">
        <v>14653</v>
      </c>
      <c r="F71" s="49"/>
      <c r="G71" s="49"/>
      <c r="H71" s="49"/>
      <c r="I71" s="49"/>
    </row>
  </sheetData>
  <mergeCells count="3">
    <mergeCell ref="D2:E2"/>
    <mergeCell ref="F2:G2"/>
    <mergeCell ref="H2:I2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/>
  <headerFooter alignWithMargins="0">
    <oddFooter>&amp;L&amp;"Arial,Regular"&amp;8 LC147RP-IPP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2022-12-05T11:51:43Z</dcterms:created>
  <dcterms:modified xsi:type="dcterms:W3CDTF">2022-12-05T12:31:01Z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